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3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41.xml" ContentType="application/vnd.openxmlformats-officedocument.spreadsheetml.worksheet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38.xml" ContentType="application/vnd.openxmlformats-officedocument.spreadsheetml.worksheet+xml"/>
  <Override PartName="/xl/worksheets/sheet36.xml" ContentType="application/vnd.openxmlformats-officedocument.spreadsheetml.worksheet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32.xml" ContentType="application/vnd.openxmlformats-officedocument.spreadsheetml.worksheet+xml"/>
  <Override PartName="/xl/worksheets/sheet44.xml" ContentType="application/vnd.openxmlformats-officedocument.spreadsheetml.worksheet+xml"/>
  <Override PartName="/xl/drawings/drawing28.xml" ContentType="application/vnd.openxmlformats-officedocument.drawing+xml"/>
  <Override PartName="/xl/worksheets/sheet33.xml" ContentType="application/vnd.openxmlformats-officedocument.spreadsheetml.worksheet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worksheets/sheet28.xml" ContentType="application/vnd.openxmlformats-officedocument.spreadsheetml.worksheet+xml"/>
  <Override PartName="/xl/worksheets/sheet2.xml" ContentType="application/vnd.openxmlformats-officedocument.spreadsheetml.worksheet+xml"/>
  <Override PartName="/xl/drawings/drawing32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worksheets/sheet26.xml" ContentType="application/vnd.openxmlformats-officedocument.spreadsheetml.workshee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worksheets/sheet22.xml" ContentType="application/vnd.openxmlformats-officedocument.spreadsheetml.worksheet+xml"/>
  <Override PartName="/xl/drawings/drawing18.xml" ContentType="application/vnd.openxmlformats-officedocument.drawing+xml"/>
  <Override PartName="/xl/worksheets/sheet21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worksheets/sheet39.xml" ContentType="application/vnd.openxmlformats-officedocument.spreadsheetml.worksheet+xml"/>
  <Override PartName="/xl/worksheets/sheet18.xml" ContentType="application/vnd.openxmlformats-officedocument.spreadsheetml.worksheet+xml"/>
  <Override PartName="/xl/drawings/drawing41.xml" ContentType="application/vnd.openxmlformats-officedocument.drawing+xml"/>
  <Override PartName="/xl/drawings/drawing14.xml" ContentType="application/vnd.openxmlformats-officedocument.drawing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worksheets/sheet12.xml" ContentType="application/vnd.openxmlformats-officedocument.spreadsheetml.worksheet+xml"/>
  <Override PartName="/xl/drawings/drawing8.xml" ContentType="application/vnd.openxmlformats-officedocument.drawing+xml"/>
  <Override PartName="/xl/worksheets/sheet19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drawings/drawing5.xml" ContentType="application/vnd.openxmlformats-officedocument.drawing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harts/colors40.xml" ContentType="application/vnd.ms-office.chartcolorstyle+xml"/>
  <Override PartName="/xl/charts/colors39.xml" ContentType="application/vnd.ms-office.chartcolorstyle+xml"/>
  <Override PartName="/xl/charts/colors38.xml" ContentType="application/vnd.ms-office.chartcolorstyle+xml"/>
  <Override PartName="/xl/charts/chart38.xml" ContentType="application/vnd.openxmlformats-officedocument.drawingml.chart+xml"/>
  <Override PartName="/xl/workbook.xml" ContentType="application/vnd.openxmlformats-officedocument.spreadsheetml.sheet.main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olors33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colors32.xml" ContentType="application/vnd.ms-office.chartcolorstyle+xml"/>
  <Override PartName="/xl/charts/style31.xml" ContentType="application/vnd.ms-office.chartstyle+xml"/>
  <Override PartName="/xl/charts/style30.xml" ContentType="application/vnd.ms-office.chartstyle+xml"/>
  <Override PartName="/xl/charts/colors29.xml" ContentType="application/vnd.ms-office.chartcolorstyle+xml"/>
  <Override PartName="/xl/charts/style34.xml" ContentType="application/vnd.ms-office.chartstyle+xml"/>
  <Override PartName="/xl/charts/style29.xml" ContentType="application/vnd.ms-office.chartstyle+xml"/>
  <Override PartName="/xl/charts/chart29.xml" ContentType="application/vnd.openxmlformats-officedocument.drawingml.chart+xml"/>
  <Override PartName="/xl/charts/colors37.xml" ContentType="application/vnd.ms-office.chartcolorstyle+xml"/>
  <Override PartName="/xl/charts/colors35.xml" ContentType="application/vnd.ms-office.chartcolorstyle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Override PartName="/xl/charts/colors28.xml" ContentType="application/vnd.ms-office.chartcolorstyle+xml"/>
  <Override PartName="/xl/charts/style27.xml" ContentType="application/vnd.ms-office.chartstyle+xml"/>
  <Override PartName="/xl/charts/colors26.xml" ContentType="application/vnd.ms-office.chartcolorstyle+xml"/>
  <Override PartName="/xl/worksheets/sheet42.xml" ContentType="application/vnd.openxmlformats-officedocument.spreadsheetml.worksheet+xml"/>
  <Override PartName="/xl/charts/chart26.xml" ContentType="application/vnd.openxmlformats-officedocument.drawingml.chart+xml"/>
  <Override PartName="/xl/worksheets/sheet34.xml" ContentType="application/vnd.openxmlformats-officedocument.spreadsheetml.worksheet+xml"/>
  <Override PartName="/xl/drawings/drawing11.xml" ContentType="application/vnd.openxmlformats-officedocument.drawing+xml"/>
  <Override PartName="/xl/charts/colors25.xml" ContentType="application/vnd.ms-office.chartcolorstyle+xml"/>
  <Override PartName="/xl/drawings/drawing1.xml" ContentType="application/vnd.openxmlformats-officedocument.drawing+xml"/>
  <Override PartName="/xl/charts/chart25.xml" ContentType="application/vnd.openxmlformats-officedocument.drawingml.chart+xml"/>
  <Override PartName="/xl/charts/colors22.xml" ContentType="application/vnd.ms-office.chartcolorstyle+xml"/>
  <Override PartName="/xl/charts/style26.xml" ContentType="application/vnd.ms-office.chartstyle+xml"/>
  <Override PartName="/xl/sharedStrings.xml" ContentType="application/vnd.openxmlformats-officedocument.spreadsheetml.sharedStrings+xml"/>
  <Override PartName="/xl/charts/chart24.xml" ContentType="application/vnd.openxmlformats-officedocument.drawingml.chart+xml"/>
  <Override PartName="/xl/charts/style38.xml" ContentType="application/vnd.ms-office.chartstyle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olors19.xml" ContentType="application/vnd.ms-office.chartcolorstyle+xml"/>
  <Override PartName="/xl/charts/colors24.xml" ContentType="application/vnd.ms-office.chartcolorstyle+xml"/>
  <Override PartName="/xl/worksheets/sheet24.xml" ContentType="application/vnd.openxmlformats-officedocument.spreadsheetml.worksheet+xml"/>
  <Override PartName="/xl/charts/chart19.xml" ContentType="application/vnd.openxmlformats-officedocument.drawingml.char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olors18.xml" ContentType="application/vnd.ms-office.chartcolorstyle+xml"/>
  <Override PartName="/xl/worksheets/sheet11.xml" ContentType="application/vnd.openxmlformats-officedocument.spreadsheetml.worksheet+xml"/>
  <Override PartName="/xl/charts/colors21.xml" ContentType="application/vnd.ms-office.chartcolorstyle+xml"/>
  <Override PartName="/xl/charts/colors31.xml" ContentType="application/vnd.ms-office.chartcolorstyle+xml"/>
  <Override PartName="/xl/charts/style18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hart40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olors16.xml" ContentType="application/vnd.ms-office.chartcolorstyle+xml"/>
  <Override PartName="/xl/worksheets/sheet27.xml" ContentType="application/vnd.openxmlformats-officedocument.spreadsheetml.worksheet+xml"/>
  <Override PartName="/xl/charts/chart15.xml" ContentType="application/vnd.openxmlformats-officedocument.drawingml.chart+xml"/>
  <Override PartName="/xl/charts/style39.xml" ContentType="application/vnd.ms-office.chartstyle+xml"/>
  <Override PartName="/xl/charts/colors15.xml" ContentType="application/vnd.ms-office.chartcolorstyle+xml"/>
  <Override PartName="/xl/charts/chart28.xml" ContentType="application/vnd.openxmlformats-officedocument.drawingml.chart+xml"/>
  <Override PartName="/xl/charts/style14.xml" ContentType="application/vnd.ms-office.chartstyle+xml"/>
  <Override PartName="/xl/charts/chart14.xml" ContentType="application/vnd.openxmlformats-officedocument.drawingml.chart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3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hart32.xml" ContentType="application/vnd.openxmlformats-officedocument.drawingml.chart+xml"/>
  <Override PartName="/xl/drawings/drawing36.xml" ContentType="application/vnd.openxmlformats-officedocument.drawing+xml"/>
  <Override PartName="/xl/charts/chart12.xml" ContentType="application/vnd.openxmlformats-officedocument.drawingml.chart+xml"/>
  <Override PartName="/xl/charts/style22.xml" ContentType="application/vnd.ms-office.chartstyle+xml"/>
  <Override PartName="/xl/charts/style32.xml" ContentType="application/vnd.ms-office.chartstyle+xml"/>
  <Override PartName="/xl/charts/colors20.xml" ContentType="application/vnd.ms-office.chartcolorstyle+xml"/>
  <Override PartName="/xl/worksheets/sheet13.xml" ContentType="application/vnd.openxmlformats-officedocument.spreadsheetml.worksheet+xml"/>
  <Override PartName="/xl/charts/colors23.xml" ContentType="application/vnd.ms-office.chartcolorstyle+xml"/>
  <Override PartName="/xl/charts/chart30.xml" ContentType="application/vnd.openxmlformats-officedocument.drawingml.chart+xml"/>
  <Override PartName="/xl/charts/style10.xml" ContentType="application/vnd.ms-office.chartstyle+xml"/>
  <Override PartName="/xl/charts/style37.xml" ContentType="application/vnd.ms-office.chartstyle+xml"/>
  <Override PartName="/xl/charts/style9.xml" ContentType="application/vnd.ms-office.chartstyle+xml"/>
  <Override PartName="/xl/charts/chart9.xml" ContentType="application/vnd.openxmlformats-officedocument.drawingml.chart+xml"/>
  <Override PartName="/xl/charts/style33.xml" ContentType="application/vnd.ms-office.chartstyle+xml"/>
  <Override PartName="/xl/charts/style35.xml" ContentType="application/vnd.ms-office.chartstyle+xml"/>
  <Override PartName="/xl/charts/style8.xml" ContentType="application/vnd.ms-office.chartstyle+xml"/>
  <Override PartName="/xl/charts/chart8.xml" ContentType="application/vnd.openxmlformats-officedocument.drawingml.chart+xml"/>
  <Override PartName="/xl/charts/colors27.xml" ContentType="application/vnd.ms-office.chartcolorstyle+xml"/>
  <Override PartName="/xl/drawings/drawing22.xml" ContentType="application/vnd.openxmlformats-officedocument.drawing+xml"/>
  <Override PartName="/xl/charts/style11.xml" ContentType="application/vnd.ms-office.chartstyle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style7.xml" ContentType="application/vnd.ms-office.chartstyle+xml"/>
  <Override PartName="/xl/charts/chart7.xml" ContentType="application/vnd.openxmlformats-officedocument.drawingml.chart+xml"/>
  <Override PartName="/xl/charts/style16.xml" ContentType="application/vnd.ms-office.chartstyle+xml"/>
  <Override PartName="/xl/charts/colors6.xml" ContentType="application/vnd.ms-office.chartcolorstyle+xml"/>
  <Override PartName="/xl/charts/style36.xml" ContentType="application/vnd.ms-office.chartstyle+xml"/>
  <Override PartName="/xl/charts/chart16.xml" ContentType="application/vnd.openxmlformats-officedocument.drawingml.chart+xml"/>
  <Override PartName="/xl/charts/colors14.xml" ContentType="application/vnd.ms-office.chartcolorstyle+xml"/>
  <Override PartName="/xl/charts/style6.xml" ContentType="application/vnd.ms-office.chartstyle+xml"/>
  <Override PartName="/xl/charts/colors9.xml" ContentType="application/vnd.ms-office.chartcolorstyle+xml"/>
  <Override PartName="/xl/charts/style13.xml" ContentType="application/vnd.ms-office.chartstyle+xml"/>
  <Override PartName="/xl/charts/chart6.xml" ContentType="application/vnd.openxmlformats-officedocument.drawingml.chart+xml"/>
  <Override PartName="/xl/charts/style28.xml" ContentType="application/vnd.ms-office.chartstyle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charts/colors8.xml" ContentType="application/vnd.ms-office.chartcolorstyle+xml"/>
  <Override PartName="/xl/drawings/drawing25.xml" ContentType="application/vnd.openxmlformats-officedocument.drawing+xml"/>
  <Override PartName="/xl/charts/style5.xml" ContentType="application/vnd.ms-office.chartstyle+xml"/>
  <Override PartName="/xl/worksheets/sheet37.xml" ContentType="application/vnd.openxmlformats-officedocument.spreadsheetml.worksheet+xml"/>
  <Override PartName="/xl/charts/colors3.xml" ContentType="application/vnd.ms-office.chartcolorstyle+xml"/>
  <Override PartName="/xl/charts/style25.xml" ContentType="application/vnd.ms-office.chartstyle+xml"/>
  <Override PartName="/xl/charts/style3.xml" ContentType="application/vnd.ms-office.chartstyle+xml"/>
  <Override PartName="/xl/charts/chart39.xml" ContentType="application/vnd.openxmlformats-officedocument.drawingml.chart+xml"/>
  <Override PartName="/customXml/itemProps3.xml" ContentType="application/vnd.openxmlformats-officedocument.customXmlProperties+xml"/>
  <Override PartName="/xl/charts/chart3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olors11.xml" ContentType="application/vnd.ms-office.chartcolorstyle+xml"/>
  <Override PartName="/xl/charts/chart5.xml" ContentType="application/vnd.openxmlformats-officedocument.drawingml.chart+xml"/>
  <Override PartName="/xl/charts/chart10.xml" ContentType="application/vnd.openxmlformats-officedocument.drawingml.chart+xml"/>
  <Override PartName="/xl/charts/colors12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docProps/custom.xml" ContentType="application/vnd.openxmlformats-officedocument.custom-properties+xml"/>
  <Override PartName="/xl/worksheets/sheet29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style24.xml" ContentType="application/vnd.ms-office.chartstyle+xml"/>
  <Override PartName="/xl/charts/chart37.xml" ContentType="application/vnd.openxmlformats-officedocument.drawingml.chart+xml"/>
  <Override PartName="/xl/charts/chart27.xml" ContentType="application/vnd.openxmlformats-officedocument.drawingml.chart+xml"/>
  <Override PartName="/xl/charts/chart2.xml" ContentType="application/vnd.openxmlformats-officedocument.drawingml.chart+xml"/>
  <Override PartName="/xl/worksheets/sheet40.xml" ContentType="application/vnd.openxmlformats-officedocument.spreadsheetml.worksheet+xml"/>
  <Override PartName="/xl/worksheets/sheet10.xml" ContentType="application/vnd.openxmlformats-officedocument.spreadsheetml.worksheet+xml"/>
  <Override PartName="/xl/charts/chart4.xml" ContentType="application/vnd.openxmlformats-officedocument.drawingml.chart+xml"/>
  <Override PartName="/xl/charts/style40.xml" ContentType="application/vnd.ms-office.chartstyle+xml"/>
  <Override PartName="/xl/charts/style20.xml" ContentType="application/vnd.ms-office.chartstyle+xml"/>
  <Override PartName="/xl/charts/colors1.xml" ContentType="application/vnd.ms-office.chartcolorstyle+xml"/>
  <Override PartName="/xl/charts/colors36.xml" ContentType="application/vnd.ms-office.chartcolorstyle+xml"/>
  <Override PartName="/xl/charts/style23.xml" ContentType="application/vnd.ms-office.chartstyle+xml"/>
  <Override PartName="/xl/worksheets/sheet15.xml" ContentType="application/vnd.openxmlformats-officedocument.spreadsheetml.worksheet+xml"/>
  <Override PartName="/xl/charts/style19.xml" ContentType="application/vnd.ms-office.chartstyle+xml"/>
  <Override PartName="/xl/drawings/drawing40.xml" ContentType="application/vnd.openxmlformats-officedocument.drawing+xml"/>
  <Override PartName="/xl/worksheets/sheet31.xml" ContentType="application/vnd.openxmlformats-officedocument.spreadsheetml.worksheet+xml"/>
  <Override PartName="/xl/charts/colors7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9.xml" ContentType="application/vnd.openxmlformats-officedocument.drawing+xml"/>
  <Override PartName="/xl/charts/style1.xml" ContentType="application/vnd.ms-office.chartstyle+xml"/>
  <Override PartName="/xl/charts/style21.xml" ContentType="application/vnd.ms-office.chartstyle+xml"/>
  <Override PartName="/xl/charts/colors30.xml" ContentType="application/vnd.ms-office.chartcolorstyle+xml"/>
  <Override PartName="/xl/charts/chart1.xml" ContentType="application/vnd.openxmlformats-officedocument.drawingml.chart+xml"/>
  <Override PartName="/xl/charts/colors10.xml" ContentType="application/vnd.ms-office.chartcolorstyle+xml"/>
  <Override PartName="/xl/charts/colors5.xml" ContentType="application/vnd.ms-office.chartcolorstyle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8"/>
  </bookViews>
  <sheets>
    <sheet name="BTS ET EPREUVES" sheetId="1" state="hidden" r:id="rId4"/>
    <sheet name="1. Informations administratives" sheetId="2" state="visible" r:id="rId5"/>
    <sheet name="2. Saisie des notes" sheetId="3" state="visible" r:id="rId6"/>
    <sheet name="3. Émargement" sheetId="4" state="visible" r:id="rId7"/>
    <sheet name="C01" sheetId="5" state="visible" r:id="rId8"/>
    <sheet name="C02" sheetId="6" state="visible" r:id="rId9"/>
    <sheet name="C03" sheetId="7" state="visible" r:id="rId10"/>
    <sheet name="C04" sheetId="8" state="visible" r:id="rId11"/>
    <sheet name="C05" sheetId="9" state="visible" r:id="rId12"/>
    <sheet name="C06" sheetId="10" state="visible" r:id="rId13"/>
    <sheet name="C07" sheetId="11" state="visible" r:id="rId14"/>
    <sheet name="C08" sheetId="12" state="visible" r:id="rId15"/>
    <sheet name="C09" sheetId="13" state="visible" r:id="rId16"/>
    <sheet name="C10" sheetId="14" state="visible" r:id="rId17"/>
    <sheet name="C11" sheetId="15" state="visible" r:id="rId18"/>
    <sheet name="C12" sheetId="16" state="visible" r:id="rId19"/>
    <sheet name="C13" sheetId="17" state="visible" r:id="rId20"/>
    <sheet name="C14" sheetId="18" state="visible" r:id="rId21"/>
    <sheet name="C15" sheetId="19" state="visible" r:id="rId22"/>
    <sheet name="C16" sheetId="20" state="visible" r:id="rId23"/>
    <sheet name="C17" sheetId="21" state="visible" r:id="rId24"/>
    <sheet name="C18" sheetId="22" state="visible" r:id="rId25"/>
    <sheet name="C19" sheetId="23" state="visible" r:id="rId26"/>
    <sheet name="C20" sheetId="24" state="visible" r:id="rId27"/>
    <sheet name="C21" sheetId="25" state="visible" r:id="rId28"/>
    <sheet name="C22" sheetId="26" state="visible" r:id="rId29"/>
    <sheet name="C23" sheetId="27" state="visible" r:id="rId30"/>
    <sheet name="C24" sheetId="28" state="visible" r:id="rId31"/>
    <sheet name="C25" sheetId="29" state="visible" r:id="rId32"/>
    <sheet name="C26" sheetId="30" state="visible" r:id="rId33"/>
    <sheet name="C27" sheetId="31" state="visible" r:id="rId34"/>
    <sheet name="C28" sheetId="32" state="visible" r:id="rId35"/>
    <sheet name="C29" sheetId="33" state="visible" r:id="rId36"/>
    <sheet name="C30" sheetId="34" state="visible" r:id="rId37"/>
    <sheet name="C31" sheetId="35" state="visible" r:id="rId38"/>
    <sheet name="C32" sheetId="36" state="visible" r:id="rId39"/>
    <sheet name="C33" sheetId="37" state="visible" r:id="rId40"/>
    <sheet name="C34" sheetId="38" state="visible" r:id="rId41"/>
    <sheet name="C35" sheetId="39" state="visible" r:id="rId42"/>
    <sheet name="C36" sheetId="40" state="visible" r:id="rId43"/>
    <sheet name="C37" sheetId="41" state="visible" r:id="rId44"/>
    <sheet name="C38" sheetId="42" state="visible" r:id="rId45"/>
    <sheet name="C39" sheetId="43" state="visible" r:id="rId46"/>
    <sheet name="C40" sheetId="44" state="visible" r:id="rId47"/>
  </sheets>
  <definedNames>
    <definedName name="_xlnm.Print_Area" localSheetId="1">'1. Informations administratives'!$A$1:$N$47</definedName>
    <definedName name="Print_Titles" localSheetId="2">'2. Saisie des notes'!$A:$C,'2. Saisie des notes'!$1:$5</definedName>
    <definedName name="_xlnm.Print_Area" localSheetId="2">'2. Saisie des notes'!$A$1:$EB$45</definedName>
    <definedName name="Print_Titles" localSheetId="3">'3. Émargement'!$1:$5</definedName>
    <definedName name="_xlnm.Print_Area" localSheetId="3">'3. Émargement'!$B$1:$G$46</definedName>
    <definedName name="_xlnm.Print_Area" localSheetId="4">'C01'!$B$1:$X$115</definedName>
    <definedName name="_xlnm.Print_Area" localSheetId="5">'C02'!$B$1:$X$115</definedName>
    <definedName name="_xlnm.Print_Area" localSheetId="6">'C03'!$B$1:$X$115</definedName>
    <definedName name="_xlnm.Print_Area" localSheetId="7">'C04'!$B$1:$X$115</definedName>
    <definedName name="_xlnm.Print_Area" localSheetId="8">'C05'!$B$1:$X$115</definedName>
    <definedName name="_xlnm.Print_Area" localSheetId="9">'C06'!$B$1:$X$115</definedName>
    <definedName name="_xlnm.Print_Area" localSheetId="10">'C07'!$B$1:$X$115</definedName>
    <definedName name="_xlnm.Print_Area" localSheetId="11">'C08'!$B$1:$X$115</definedName>
    <definedName name="_xlnm.Print_Area" localSheetId="12">'C09'!$B$1:$X$115</definedName>
    <definedName name="_xlnm.Print_Area" localSheetId="13">'C10'!$B$1:$X$115</definedName>
    <definedName name="_xlnm.Print_Area" localSheetId="14">'C11'!$B$1:$X$115</definedName>
    <definedName name="_xlnm.Print_Area" localSheetId="15">'C12'!$B$1:$X$115</definedName>
    <definedName name="_xlnm.Print_Area" localSheetId="16">'C13'!$B$1:$X$115</definedName>
    <definedName name="_xlnm.Print_Area" localSheetId="17">'C14'!$B$1:$X$115</definedName>
    <definedName name="_xlnm.Print_Area" localSheetId="18">'C15'!$B$1:$X$115</definedName>
    <definedName name="_xlnm.Print_Area" localSheetId="19">'C16'!$B$1:$X$115</definedName>
    <definedName name="_xlnm.Print_Area" localSheetId="20">'C17'!$B$1:$X$115</definedName>
    <definedName name="_xlnm.Print_Area" localSheetId="21">'C18'!$B$1:$X$115</definedName>
    <definedName name="_xlnm.Print_Area" localSheetId="22">'C19'!$B$1:$X$115</definedName>
    <definedName name="_xlnm.Print_Area" localSheetId="23">'C20'!$B$1:$X$115</definedName>
    <definedName name="_xlnm.Print_Area" localSheetId="24">'C21'!$B$1:$X$115</definedName>
    <definedName name="_xlnm.Print_Area" localSheetId="25">'C22'!$B$1:$X$115</definedName>
    <definedName name="_xlnm.Print_Area" localSheetId="26">'C23'!$B$1:$X$115</definedName>
    <definedName name="_xlnm.Print_Area" localSheetId="27">'C24'!$B$1:$X$115</definedName>
    <definedName name="_xlnm.Print_Area" localSheetId="28">'C25'!$B$1:$X$115</definedName>
    <definedName name="_xlnm.Print_Area" localSheetId="29">'C26'!$B$1:$X$115</definedName>
    <definedName name="_xlnm.Print_Area" localSheetId="30">'C27'!$B$1:$X$115</definedName>
    <definedName name="_xlnm.Print_Area" localSheetId="31">'C28'!$B$1:$X$115</definedName>
    <definedName name="_xlnm.Print_Area" localSheetId="32">'C29'!$B$1:$X$115</definedName>
    <definedName name="_xlnm.Print_Area" localSheetId="33">'C30'!$B$1:$X$115</definedName>
    <definedName name="_xlnm.Print_Area" localSheetId="34">'C31'!$B$1:$X$115</definedName>
    <definedName name="_xlnm.Print_Area" localSheetId="35">'C32'!$B$1:$X$115</definedName>
    <definedName name="_xlnm.Print_Area" localSheetId="36">'C33'!$B$1:$X$115</definedName>
    <definedName name="_xlnm.Print_Area" localSheetId="37">'C34'!$B$1:$X$115</definedName>
    <definedName name="_xlnm.Print_Area" localSheetId="38">'C35'!$B$1:$X$115</definedName>
    <definedName name="_xlnm.Print_Area" localSheetId="39">'C36'!$B$1:$X$115</definedName>
    <definedName name="_xlnm.Print_Area" localSheetId="40">'C37'!$B$1:$X$115</definedName>
    <definedName name="_xlnm.Print_Area" localSheetId="41">'C38'!$B$1:$X$115</definedName>
    <definedName name="_xlnm.Print_Area" localSheetId="42">'C39'!$B$1:$X$115</definedName>
    <definedName name="_xlnm.Print_Area" localSheetId="43">'C40'!$B$1:$X$115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<sst xmlns="http://schemas.openxmlformats.org/spreadsheetml/2006/main" count="809" uniqueCount="809">
  <si>
    <t>Aéronautique</t>
  </si>
  <si>
    <t xml:space="preserve">Architectures en Métal : Conception et Réalisation</t>
  </si>
  <si>
    <t xml:space="preserve">Assistance technique d'ingénieur</t>
  </si>
  <si>
    <t>Assurance</t>
  </si>
  <si>
    <t xml:space="preserve">Banque - Conseiller de clientèle</t>
  </si>
  <si>
    <t>Bâtiment</t>
  </si>
  <si>
    <t>Biotechnologies</t>
  </si>
  <si>
    <t xml:space="preserve">Collaborateur juriste notarial</t>
  </si>
  <si>
    <t xml:space="preserve">Commerce International</t>
  </si>
  <si>
    <t>Communication</t>
  </si>
  <si>
    <t xml:space="preserve">Comptabilité et Gestion</t>
  </si>
  <si>
    <t xml:space="preserve">Conception des Processus de Découpe et d'Emboutissage</t>
  </si>
  <si>
    <t xml:space="preserve">Conception des processus de réalisation de produits 
Option A : production unitaire </t>
  </si>
  <si>
    <t xml:space="preserve">Conception des processus de réalisation de produits 
Option B : production sérielle</t>
  </si>
  <si>
    <t xml:space="preserve">Conception des Produits Industriels</t>
  </si>
  <si>
    <t xml:space="preserve">Conception et Industrialisation en Construction Navale</t>
  </si>
  <si>
    <t xml:space="preserve">Conception et industrialisation en microtechniques</t>
  </si>
  <si>
    <t xml:space="preserve">Conception et Réalisation de Carrosserie</t>
  </si>
  <si>
    <t xml:space="preserve">Conception et réalisation de systèmes automatiques</t>
  </si>
  <si>
    <t xml:space="preserve">Conception et Réalisation en Chaudronnerie Industrielle</t>
  </si>
  <si>
    <t xml:space="preserve">Conseil et commercialisation de solutions techniques</t>
  </si>
  <si>
    <t xml:space="preserve">Contrôle Industriel et Régulation Automatique</t>
  </si>
  <si>
    <t xml:space="preserve">Cybersécurité, Informatique et réseaux, Électronique
option A : Informatique et réseaux</t>
  </si>
  <si>
    <t xml:space="preserve">Cybersécurité, Informatique et réseaux, Électronique
option B : Électronique et réseaux</t>
  </si>
  <si>
    <t xml:space="preserve">Développement et réalisation bois</t>
  </si>
  <si>
    <t>Édition</t>
  </si>
  <si>
    <t>Électrotechnique</t>
  </si>
  <si>
    <t xml:space="preserve">Enveloppe des Bâtiments : Conception et Réalisation</t>
  </si>
  <si>
    <t xml:space="preserve">Environnement nucléaire </t>
  </si>
  <si>
    <t xml:space="preserve">Étude de Réalisation d'un Projet de Communication</t>
  </si>
  <si>
    <t xml:space="preserve">Etude et Réalisation d'Agencement</t>
  </si>
  <si>
    <t xml:space="preserve">EuroPlastics et Composites - Option Option POP : Pilotage et Optimisation de la Production</t>
  </si>
  <si>
    <t xml:space="preserve">EuroPlastics et Composites 
 Option CO : Conception Outillage </t>
  </si>
  <si>
    <t xml:space="preserve">Finitions, Aménagement des Bâtiments :
Conception et Réalisation</t>
  </si>
  <si>
    <t xml:space="preserve">Fluides Énergies Domotique
Option A : Génie climatique et fluidique</t>
  </si>
  <si>
    <t xml:space="preserve">Fluides Énergies Domotique
Option B : Froid et conditionnement d'air</t>
  </si>
  <si>
    <t xml:space="preserve">Fluides Énergies Domotique
Option C : Domotique et bâtiments communicants</t>
  </si>
  <si>
    <t>Fonderie</t>
  </si>
  <si>
    <t>Forge</t>
  </si>
  <si>
    <t xml:space="preserve">Géologie Appliquée </t>
  </si>
  <si>
    <t xml:space="preserve">Gestion de la PME</t>
  </si>
  <si>
    <t xml:space="preserve">Gestion des Transports et Logistique Associée</t>
  </si>
  <si>
    <t xml:space="preserve">Industries céramiques </t>
  </si>
  <si>
    <t xml:space="preserve">Innovation textile  
Option B : traitements</t>
  </si>
  <si>
    <t xml:space="preserve">Innovation textile 
Option A : structures</t>
  </si>
  <si>
    <t xml:space="preserve">Maintenance des Matériels de Construction et de Manutention</t>
  </si>
  <si>
    <t xml:space="preserve">Maintenance des Systèmes 
Option A : Systèmes de production</t>
  </si>
  <si>
    <t xml:space="preserve">Maintenance des Systèmes 
option B : Systèmes énergétiques et fluidiques</t>
  </si>
  <si>
    <t xml:space="preserve">Maintenance des Systèmes 
option C : Systèmes éoliens</t>
  </si>
  <si>
    <t xml:space="preserve">Maintenance des Systèmes 
option D : Systèmes ascenseurs et élévateurs</t>
  </si>
  <si>
    <t xml:space="preserve">Maintenance des Véhicules</t>
  </si>
  <si>
    <t xml:space="preserve">Management Commercial Opérationnel</t>
  </si>
  <si>
    <t xml:space="preserve">Management Économique de la Construction</t>
  </si>
  <si>
    <t xml:space="preserve">Management en Hôtellerie-Restauration option A</t>
  </si>
  <si>
    <t xml:space="preserve">Management en Hôtellerie-Restauration option B</t>
  </si>
  <si>
    <t xml:space="preserve">Management en Hôtellerie-Restauration option C</t>
  </si>
  <si>
    <t xml:space="preserve">Management Opérationnel de la Sécurité</t>
  </si>
  <si>
    <t xml:space="preserve">Mécatronique Navale</t>
  </si>
  <si>
    <t xml:space="preserve">Métiers de la chimie</t>
  </si>
  <si>
    <t xml:space="preserve">Métiers de la Coiffure</t>
  </si>
  <si>
    <t xml:space="preserve">Métiers de la Mesure</t>
  </si>
  <si>
    <t xml:space="preserve">Métiers de la mode : Chaussure et maroquinerie</t>
  </si>
  <si>
    <t xml:space="preserve">Métiers de la mode : Vêtements</t>
  </si>
  <si>
    <t xml:space="preserve">Métiers de l'Audiovisuel 
Option A : Gestion de la production</t>
  </si>
  <si>
    <t xml:space="preserve">Métiers de l'Audiovisuel 
Option B : Métiers de l’image</t>
  </si>
  <si>
    <t xml:space="preserve">Métiers de l'Audiovisuel 
Option C : Métiers du son</t>
  </si>
  <si>
    <t xml:space="preserve">Métiers de l'Audiovisuel 
Option D : Techniques d’ingénierie et exploitation des équipements</t>
  </si>
  <si>
    <t xml:space="preserve">Métiers de l'Audiovisuel 
Option E : Métiers du montage et de la postproduction</t>
  </si>
  <si>
    <t xml:space="preserve">Métiers de l'eau</t>
  </si>
  <si>
    <t xml:space="preserve">Métiers de l'Esthétique, Cosmétique Parfumerie 
Option A : Management</t>
  </si>
  <si>
    <t xml:space="preserve">Métiers de l'Esthétique, Cosmétique Parfumerie 
Option B : Formation-marques</t>
  </si>
  <si>
    <t xml:space="preserve">Métiers de l'Esthétique, Cosmétique Parfumerie 
Option C : Cosmétologie</t>
  </si>
  <si>
    <t xml:space="preserve">Métiers des services à l'environnement</t>
  </si>
  <si>
    <t xml:space="preserve">Métiers du Géomètre Topographe et de la Modélisation Numérique</t>
  </si>
  <si>
    <t xml:space="preserve">Motorisations toutes énergies</t>
  </si>
  <si>
    <t xml:space="preserve">Négociation et Digitalisation de la Relation Client</t>
  </si>
  <si>
    <t>Opticien-lunetier</t>
  </si>
  <si>
    <t>Photographie</t>
  </si>
  <si>
    <t xml:space="preserve">Pilotage de Procédés </t>
  </si>
  <si>
    <t xml:space="preserve">Professions Immobilières</t>
  </si>
  <si>
    <t xml:space="preserve">Prothésiste Dentaire</t>
  </si>
  <si>
    <t xml:space="preserve">Services et Prestations des Secteurs Sanitaire et Social</t>
  </si>
  <si>
    <t xml:space="preserve">Services Informatiques aux Organisations
option A solutions d'infrastructure, systèmes et réseaux</t>
  </si>
  <si>
    <t xml:space="preserve">Services Informatiques aux Organisations
option B solutions logicielles et applications métiers</t>
  </si>
  <si>
    <t xml:space="preserve">Support à l'Action Managériale</t>
  </si>
  <si>
    <t xml:space="preserve">Systèmes constructifs bois et habitat </t>
  </si>
  <si>
    <t xml:space="preserve">Systèmes photoniques</t>
  </si>
  <si>
    <t xml:space="preserve">Techniques et Services en Matériels agricoles</t>
  </si>
  <si>
    <t>Tourisme</t>
  </si>
  <si>
    <t xml:space="preserve">Traitement des matériaux  option A : traitements thermiques</t>
  </si>
  <si>
    <t xml:space="preserve">Traitement des matériaux option B : traitements de surfaces</t>
  </si>
  <si>
    <t xml:space="preserve">Travaux Publics</t>
  </si>
  <si>
    <t>E1</t>
  </si>
  <si>
    <t xml:space="preserve">E1 - Culture générale et expression </t>
  </si>
  <si>
    <t xml:space="preserve">U1 - Culture générale et expression</t>
  </si>
  <si>
    <t xml:space="preserve">E1 - Français</t>
  </si>
  <si>
    <t xml:space="preserve">E1 - Culture générale et expression</t>
  </si>
  <si>
    <t xml:space="preserve">E11 - Mathématiques</t>
  </si>
  <si>
    <t xml:space="preserve">Culture générale et expression</t>
  </si>
  <si>
    <t xml:space="preserve"> E1-Cultures de la communication </t>
  </si>
  <si>
    <t xml:space="preserve">E1-Culture générale et expression</t>
  </si>
  <si>
    <t xml:space="preserve">E1- Culture générale et expression </t>
  </si>
  <si>
    <t xml:space="preserve">E1-Culture générale et expression </t>
  </si>
  <si>
    <t xml:space="preserve">E1 - Culture générale et 
expression</t>
  </si>
  <si>
    <t xml:space="preserve">E1 Culture générale et expression</t>
  </si>
  <si>
    <t xml:space="preserve">Communication et expression française</t>
  </si>
  <si>
    <t xml:space="preserve">E1 - Culture audiovisuelle et artistique</t>
  </si>
  <si>
    <t xml:space="preserve">U1 - Langue vivante étrangère A</t>
  </si>
  <si>
    <t xml:space="preserve">E1 - Langue vivante étrangère</t>
  </si>
  <si>
    <t xml:space="preserve">E11 - Culture générale et expression</t>
  </si>
  <si>
    <t xml:space="preserve">E1 - Sciences</t>
  </si>
  <si>
    <t xml:space="preserve">E1-Culture générale et Expression</t>
  </si>
  <si>
    <t>E2</t>
  </si>
  <si>
    <t xml:space="preserve">E2 - Anglais </t>
  </si>
  <si>
    <t xml:space="preserve">U2 - Anglais</t>
  </si>
  <si>
    <t xml:space="preserve">E2 - Langue vivante étrangère 1</t>
  </si>
  <si>
    <t xml:space="preserve">U2 - Langue vivante étrangère</t>
  </si>
  <si>
    <t xml:space="preserve">E2 - Anglais</t>
  </si>
  <si>
    <t xml:space="preserve">E12 - Sciences physiques et chimiques</t>
  </si>
  <si>
    <t xml:space="preserve">E2 - LVE anglaise : compréhension de l'écrit et expression écrite</t>
  </si>
  <si>
    <t xml:space="preserve">Langue vivante étrangère 1 : anglais</t>
  </si>
  <si>
    <t xml:space="preserve">E2-Langue vivante étrangère 1 : Compréhension de l'écrit
et expression écrite</t>
  </si>
  <si>
    <t xml:space="preserve">E2-LV obligatoire Anglais</t>
  </si>
  <si>
    <t xml:space="preserve">E2 - Langue vivante étrangère 1 : Anglais</t>
  </si>
  <si>
    <t xml:space="preserve">E2 - Langue vivante étrangère : Anglais</t>
  </si>
  <si>
    <t xml:space="preserve">E2 – Anglais</t>
  </si>
  <si>
    <t xml:space="preserve">E2 - Langue vivante étrangère</t>
  </si>
  <si>
    <t xml:space="preserve">E2 - Langue vivante : Anglais</t>
  </si>
  <si>
    <t xml:space="preserve">E2 - Communication en LVE : Compréhension de l'écrit et expression écrite</t>
  </si>
  <si>
    <t>Anglais</t>
  </si>
  <si>
    <t xml:space="preserve">E2 - Langue vivante étrangère 1 </t>
  </si>
  <si>
    <t xml:space="preserve">E2-Anglais </t>
  </si>
  <si>
    <t xml:space="preserve">E2 - Langue vivante étrangère Anglais </t>
  </si>
  <si>
    <t xml:space="preserve">E2 - Langue vivante étrangère 1 : Anglais </t>
  </si>
  <si>
    <t xml:space="preserve">Langue vivante étrangère 1</t>
  </si>
  <si>
    <t xml:space="preserve">E2-Langue vivante étrangère : Compréhension de l'écrit et expression écrite</t>
  </si>
  <si>
    <t xml:space="preserve">E2-Langue vivante étrangère : Anglais</t>
  </si>
  <si>
    <t xml:space="preserve">E2 - Langue vivante - Anglais</t>
  </si>
  <si>
    <t xml:space="preserve">E2 - Langue vivante étrangère anglais </t>
  </si>
  <si>
    <t xml:space="preserve">E2 Langue vivante étrangère 1 : Anglais</t>
  </si>
  <si>
    <t xml:space="preserve">E2-Communication en langue vivante étrangère 1 : Compréhension de l'écrit et expression écrite </t>
  </si>
  <si>
    <t xml:space="preserve">E2 - Communication en langue vivante étrangère 1 : Compréhension de l’écrit et expression écrite</t>
  </si>
  <si>
    <t xml:space="preserve">Langue vivante étrangère A</t>
  </si>
  <si>
    <t xml:space="preserve">E21 - Compréhension de l'écrit et de l'expression</t>
  </si>
  <si>
    <t xml:space="preserve">E2 - Langue vivante étrangère anglais</t>
  </si>
  <si>
    <t xml:space="preserve">U2 - Langue vivante étrangère 1</t>
  </si>
  <si>
    <t xml:space="preserve">E2 - Langue vivante étrangère 1 : anglais</t>
  </si>
  <si>
    <t xml:space="preserve">E2-Langue vivante étrangère 1 </t>
  </si>
  <si>
    <t xml:space="preserve">U2 - Environnement professionnel </t>
  </si>
  <si>
    <t xml:space="preserve">E21 - Chimie - biologie </t>
  </si>
  <si>
    <t xml:space="preserve">U2 - Communication en Langue vivante étrangère 1</t>
  </si>
  <si>
    <t xml:space="preserve">E12 - Culture photographique et visuelle</t>
  </si>
  <si>
    <t xml:space="preserve">E2 - Culture générale et expression</t>
  </si>
  <si>
    <t xml:space="preserve">E2-Expression et communication en langue anglaise</t>
  </si>
  <si>
    <t xml:space="preserve">Langue vivante étrangère A </t>
  </si>
  <si>
    <t xml:space="preserve">E2 - Langue vivante : anglais</t>
  </si>
  <si>
    <t xml:space="preserve">U21 - Communication en langue vivante étrangère : anglais</t>
  </si>
  <si>
    <t>E3</t>
  </si>
  <si>
    <t xml:space="preserve">E31 - Mathématiques</t>
  </si>
  <si>
    <t xml:space="preserve">U3 - Mathématiques</t>
  </si>
  <si>
    <t xml:space="preserve">U3 - Développement commercial et gestion des</t>
  </si>
  <si>
    <t xml:space="preserve">U3 - Gestion de la relation client</t>
  </si>
  <si>
    <t xml:space="preserve">E2 - Biologie moléculaire et génie génétique</t>
  </si>
  <si>
    <t xml:space="preserve">E3 - LVE anglaise : production orale en continu et intéraction</t>
  </si>
  <si>
    <t xml:space="preserve">Langue vivante étrangère 2</t>
  </si>
  <si>
    <t xml:space="preserve">E3-Langue vivante étrangère : Production orale en continu et en interaction </t>
  </si>
  <si>
    <t xml:space="preserve">E3-Mathématiques appliquées </t>
  </si>
  <si>
    <t xml:space="preserve">E31 -  Mathématiques</t>
  </si>
  <si>
    <t xml:space="preserve">U3 - Mathématiques et Physique-Chimie</t>
  </si>
  <si>
    <t xml:space="preserve">E3 - Communication en LVE : Compréhension de l'oral, production orale en continu et en interaction</t>
  </si>
  <si>
    <t>Mathématiques</t>
  </si>
  <si>
    <t xml:space="preserve">E3 - Mathématiques</t>
  </si>
  <si>
    <t xml:space="preserve">E31 - Mathématiques </t>
  </si>
  <si>
    <t xml:space="preserve">E3 - Environnement économique, juridique et managérial de l’édition</t>
  </si>
  <si>
    <t>E3-Mathématiques</t>
  </si>
  <si>
    <t xml:space="preserve">U31 - Mathématiques</t>
  </si>
  <si>
    <t xml:space="preserve">Culture économique juridique et managériale</t>
  </si>
  <si>
    <t xml:space="preserve">E3-Langue vivante étrangère : Production orale en continu et interaction </t>
  </si>
  <si>
    <t xml:space="preserve">E31 Mathématiques</t>
  </si>
  <si>
    <t xml:space="preserve">E3-Communication en langue vivante étrangère 1 : Compréhension de l'oral, production orale en continu et en interaction </t>
  </si>
  <si>
    <t xml:space="preserve">E3 - Communication en langue vivante étrangère 1 : Compréhension de l’oral, production orale en continu et en interaction</t>
  </si>
  <si>
    <t xml:space="preserve">Langue vivante étrangère B</t>
  </si>
  <si>
    <t xml:space="preserve">E22 - Production orale en continu et managériale</t>
  </si>
  <si>
    <t xml:space="preserve">E3 - Mathématiques </t>
  </si>
  <si>
    <t xml:space="preserve">U3 - Management et gestion de l’entreprise</t>
  </si>
  <si>
    <t xml:space="preserve">E3 - Environnement économique, juridique et technologie des équipements et supports (EEJTES)</t>
  </si>
  <si>
    <t xml:space="preserve">E3 - Physique et technique des équipements et supports (PTES)</t>
  </si>
  <si>
    <t xml:space="preserve">E31-Mathématiques </t>
  </si>
  <si>
    <t xml:space="preserve">U3 - Environnement scientifique et technologique </t>
  </si>
  <si>
    <t xml:space="preserve">E22 - Sciences physique et sciences et technologies des systèmes</t>
  </si>
  <si>
    <t xml:space="preserve">U3 - Culture économique, juridique et managériale</t>
  </si>
  <si>
    <t xml:space="preserve">E3 - Économie et gestion de l'entreprise</t>
  </si>
  <si>
    <t xml:space="preserve">U3 - Conseil en ingénierie de l’immobilier</t>
  </si>
  <si>
    <t xml:space="preserve">E3 - Anglais </t>
  </si>
  <si>
    <t xml:space="preserve">E3 - Gestion de la structure et du service</t>
  </si>
  <si>
    <t xml:space="preserve">E3-Mathématiques pour l’informatique</t>
  </si>
  <si>
    <t xml:space="preserve">Langue vivante étrangère B </t>
  </si>
  <si>
    <t xml:space="preserve">E3.1 - Mathématiques</t>
  </si>
  <si>
    <t xml:space="preserve">U22 - Communication en langue vivante étrangère : langue B</t>
  </si>
  <si>
    <t>E4</t>
  </si>
  <si>
    <t xml:space="preserve">E32 - Sciences physiques et chimiques appliquées</t>
  </si>
  <si>
    <t xml:space="preserve">U4 - Analyse, prescription, conception d'un projet</t>
  </si>
  <si>
    <t xml:space="preserve">E32 - Sciences physiques</t>
  </si>
  <si>
    <t xml:space="preserve">U4 - Gestion des sinistres et des</t>
  </si>
  <si>
    <t xml:space="preserve">U4 - Développement et suivi de l’activité commerciale</t>
  </si>
  <si>
    <t xml:space="preserve">E32 - Sciences physiques appliquées</t>
  </si>
  <si>
    <t xml:space="preserve">E3 - Biochimie structurale et fonctionnelle des protéines</t>
  </si>
  <si>
    <t xml:space="preserve">E4 - Éléments fondamentaux du droit</t>
  </si>
  <si>
    <t xml:space="preserve">Culture économique, juridique et managériale</t>
  </si>
  <si>
    <t xml:space="preserve">E4-Culture économique, juridique et managériale </t>
  </si>
  <si>
    <t xml:space="preserve">E32 - Physique - chimie</t>
  </si>
  <si>
    <t xml:space="preserve">E32 - Physique - Chimie</t>
  </si>
  <si>
    <t xml:space="preserve">E32 - Physique Chimie</t>
  </si>
  <si>
    <t xml:space="preserve">U4 - Réponse à une affaire</t>
  </si>
  <si>
    <t xml:space="preserve">E4 - Culture économique, juridique et managériale</t>
  </si>
  <si>
    <t>ESLV</t>
  </si>
  <si>
    <t xml:space="preserve">E4 - Étude et conception de réseaux informatiques</t>
  </si>
  <si>
    <t xml:space="preserve">E4 - Étude et conception de produits électroniques</t>
  </si>
  <si>
    <t xml:space="preserve">E4 - Préparation pour mise en production</t>
  </si>
  <si>
    <t xml:space="preserve">U4 - Conception - Étude préliminaire</t>
  </si>
  <si>
    <t xml:space="preserve">E32 - Physique et chimie</t>
  </si>
  <si>
    <t xml:space="preserve">E41-Modélisation et choix techniques en environnement nucléaire : Pré-étude et modélisation</t>
  </si>
  <si>
    <t xml:space="preserve">U32 - Physique-chimie</t>
  </si>
  <si>
    <t xml:space="preserve">E32 - Physique et Chimie</t>
  </si>
  <si>
    <t xml:space="preserve">U32 et U42 - Physique - Chimie</t>
  </si>
  <si>
    <t>Physique-chimie</t>
  </si>
  <si>
    <t xml:space="preserve">Culture économique juridique et managériale appliquée</t>
  </si>
  <si>
    <t xml:space="preserve">E4-Culture économique juridique et managériale </t>
  </si>
  <si>
    <t>E4-Physiques-Chimie</t>
  </si>
  <si>
    <t xml:space="preserve">E32 - Physique-chimie</t>
  </si>
  <si>
    <t xml:space="preserve">E32 Physique et Chimie</t>
  </si>
  <si>
    <t xml:space="preserve">E4 - Culture économique, juridique et managériale </t>
  </si>
  <si>
    <t xml:space="preserve">E32 - Physiques-chimie</t>
  </si>
  <si>
    <t xml:space="preserve">Entrepreneuriat et pilotage de l’entreprise hôtelière (EPEH)</t>
  </si>
  <si>
    <t xml:space="preserve">Entrepreneuriat et pilotage de l’entreprise hôtelière (EPEH) </t>
  </si>
  <si>
    <t xml:space="preserve">E3 - Culture économique juridique et managériale</t>
  </si>
  <si>
    <t xml:space="preserve">E4 - Intégration d’équipements</t>
  </si>
  <si>
    <t xml:space="preserve">Enseignement Scientifique en Langue Vivante (ESLV)</t>
  </si>
  <si>
    <t xml:space="preserve">U4 - Environnement scientifique et technologique</t>
  </si>
  <si>
    <t xml:space="preserve">E4 - Physique - Chimie</t>
  </si>
  <si>
    <t xml:space="preserve">E32 - Sciences physiques et chimiques</t>
  </si>
  <si>
    <t xml:space="preserve">E4 - Techniques et mise en œuvre</t>
  </si>
  <si>
    <t xml:space="preserve">E32-Physique-chimie </t>
  </si>
  <si>
    <t xml:space="preserve">U4 - Épreuve professionnelle</t>
  </si>
  <si>
    <t xml:space="preserve">E3 - Organisation, management et développement de l’activité </t>
  </si>
  <si>
    <t xml:space="preserve">U4 - Bloc 1 Relation client et négociation vente</t>
  </si>
  <si>
    <t>E41-Mathématiques</t>
  </si>
  <si>
    <t xml:space="preserve">E3 - Sciences appliquées</t>
  </si>
  <si>
    <t xml:space="preserve">U4 - Communication professionnelle en français et en langue étrangère</t>
  </si>
  <si>
    <t xml:space="preserve">E4 - Élaboration d’un projet prothétique en concertation avec un praticien</t>
  </si>
  <si>
    <t xml:space="preserve">E4 - Politique de la structure et territoire</t>
  </si>
  <si>
    <t xml:space="preserve">E4-Culture économique, juridique et managériale pour l'informatique</t>
  </si>
  <si>
    <t xml:space="preserve">E4-Culture économique, juridique et managériale</t>
  </si>
  <si>
    <t xml:space="preserve">E41 - Pré-étude et modélisation d’un système optique</t>
  </si>
  <si>
    <t xml:space="preserve">E3.2 - Sciences physiques et chimiques appliquées</t>
  </si>
  <si>
    <t xml:space="preserve">U3 - Tourisme et territoires</t>
  </si>
  <si>
    <t xml:space="preserve">E41 - Sciences physiques appliquées</t>
  </si>
  <si>
    <t xml:space="preserve">E4 - Physique Chimie</t>
  </si>
  <si>
    <t>E5</t>
  </si>
  <si>
    <t xml:space="preserve">E33 - Travaux pratiques de sciences physiques et chimiques appliquées</t>
  </si>
  <si>
    <t xml:space="preserve">U51 - Réponse à un projet</t>
  </si>
  <si>
    <t xml:space="preserve">E41 - Étude des spécifications générales d'un système pluritechnologique</t>
  </si>
  <si>
    <t xml:space="preserve">U5 - Communication digitale, utilisation du système d’information et des outils numériques</t>
  </si>
  <si>
    <t xml:space="preserve">U5 - Environnement économique, juridique et organisationnel de l’activité bancaire</t>
  </si>
  <si>
    <t xml:space="preserve">E41 - Dimensionnement et vérification d'ouvrages</t>
  </si>
  <si>
    <t xml:space="preserve">E41 - Microbiologie et génie fermentaire</t>
  </si>
  <si>
    <t xml:space="preserve">E5 - Environnement de l'activité notariale</t>
  </si>
  <si>
    <t xml:space="preserve">Relation commerciale interculturelle</t>
  </si>
  <si>
    <t xml:space="preserve">E5-Contribution à l'élaboration et au pilotage de la stratégie de communication</t>
  </si>
  <si>
    <t xml:space="preserve">E5-Traitement et contrôle des opérations comptables, fiscales et sociales : Étude de cas</t>
  </si>
  <si>
    <t xml:space="preserve">E4 - Réponse préliminaire à une affaire</t>
  </si>
  <si>
    <t xml:space="preserve">E4 - Conception préliminaire</t>
  </si>
  <si>
    <t xml:space="preserve">E41 - Expression du besoin et cahier des charges fonctionnel</t>
  </si>
  <si>
    <t xml:space="preserve">E4 - Théorie du bateau</t>
  </si>
  <si>
    <t xml:space="preserve">E4 - Conception préliminaire
d'un système microtechnique</t>
  </si>
  <si>
    <t xml:space="preserve">E4 - Conception préliminaire de produits carrossés </t>
  </si>
  <si>
    <t xml:space="preserve">E4 - Conception préliminaire d'un système automatique</t>
  </si>
  <si>
    <t xml:space="preserve">U5 - Conception d'un ensemble chaudronné et de sa réalisation</t>
  </si>
  <si>
    <t xml:space="preserve">E5 - Conception et négociation de solutions technico-commerciales</t>
  </si>
  <si>
    <t xml:space="preserve">Physique-chimie des Procédés Industriels</t>
  </si>
  <si>
    <t xml:space="preserve">E5 - Exploitation et maintenance de réseaux informatiques</t>
  </si>
  <si>
    <t xml:space="preserve">E5 - Mise en œuvre de réseaux informatiques</t>
  </si>
  <si>
    <t xml:space="preserve">E4 - Conception et Développement de produit en CAO </t>
  </si>
  <si>
    <t xml:space="preserve">E5 - Proposition de solutions éditoriales</t>
  </si>
  <si>
    <t xml:space="preserve">U51 - Analyse, diagnostic, maintenance</t>
  </si>
  <si>
    <t xml:space="preserve">E41 - Analyse des enveloppes</t>
  </si>
  <si>
    <t xml:space="preserve">E42-Modélisation et choix techniques en environnement nucléaire : Détermination et justification de choix techniques</t>
  </si>
  <si>
    <t xml:space="preserve">E4 - Étude d’un projet de communication </t>
  </si>
  <si>
    <t xml:space="preserve">E4 - Traduction technique du projet architectural</t>
  </si>
  <si>
    <t xml:space="preserve">E4 - Répondre à une affaire - Conception préliminaire</t>
  </si>
  <si>
    <t xml:space="preserve">E4 - Réponse à un projet</t>
  </si>
  <si>
    <t xml:space="preserve">U41 - Analyse et Définition des systèmes</t>
  </si>
  <si>
    <t xml:space="preserve">E4 - Conception préliminaire </t>
  </si>
  <si>
    <t xml:space="preserve">Géologie appliquée</t>
  </si>
  <si>
    <t xml:space="preserve">Gérer les relations avec les  clients fournisseurs de la PME</t>
  </si>
  <si>
    <t xml:space="preserve">E5-Mise en œuvre d'opérations de transport et de prestations logistiques </t>
  </si>
  <si>
    <t xml:space="preserve">E5-Réponse à une affaire </t>
  </si>
  <si>
    <t xml:space="preserve">E4 - Analyse technico_x0002_économique, juridique et mercatique</t>
  </si>
  <si>
    <t xml:space="preserve">E4 - Analyse d’un dysfonctionnement</t>
  </si>
  <si>
    <t xml:space="preserve">E4 Intégration d'un bien</t>
  </si>
  <si>
    <t xml:space="preserve">E4 - Analyse des systèmes et contrôle des performances</t>
  </si>
  <si>
    <t xml:space="preserve">E5-Développement de la relation client et vente conseil </t>
  </si>
  <si>
    <t xml:space="preserve">E5 - Développement de la relation client et vente conseil</t>
  </si>
  <si>
    <t xml:space="preserve">E4 - Analyse du projet et de son contexte</t>
  </si>
  <si>
    <t xml:space="preserve">Management de l’entreprise hôtelière et mercatique des services (MEHMS)</t>
  </si>
  <si>
    <t xml:space="preserve">E4 - Préparation et mise en oeuvre d’une prestation de sécurité</t>
  </si>
  <si>
    <t xml:space="preserve">E5 - Conduite des systèmes mécatroniques</t>
  </si>
  <si>
    <t>Analyse</t>
  </si>
  <si>
    <t xml:space="preserve">U5 - Techniques professionnelles</t>
  </si>
  <si>
    <t xml:space="preserve">E51 - Conception et mise en œuvre d’un système de mesure</t>
  </si>
  <si>
    <t xml:space="preserve">E41 - Traduire les spécifications esthétiques et fonctionnelles d'un produit</t>
  </si>
  <si>
    <t xml:space="preserve">E41 - Construction et définition du produit en CAO</t>
  </si>
  <si>
    <t xml:space="preserve">E5 - Épreuve professionnelle de synthèse</t>
  </si>
  <si>
    <t xml:space="preserve">E51 - Projet à caractère industriel</t>
  </si>
  <si>
    <t xml:space="preserve">E4-Exploitation des unités de traitement et des réseaux</t>
  </si>
  <si>
    <t xml:space="preserve">U5 - Conseil et expertise scientifiques et technologiques </t>
  </si>
  <si>
    <t xml:space="preserve">E4 - Projet professionnel </t>
  </si>
  <si>
    <t xml:space="preserve">E4 - Etude d'une situation professionnelle</t>
  </si>
  <si>
    <t xml:space="preserve">E41 - Réalisation d’une campagne d’essais </t>
  </si>
  <si>
    <t xml:space="preserve">U5 - Bloc 2 Relation client à distance et digitalisation</t>
  </si>
  <si>
    <t xml:space="preserve">E42-Optique géométrique et physique</t>
  </si>
  <si>
    <t xml:space="preserve">E4 - Gestion et droit</t>
  </si>
  <si>
    <t xml:space="preserve">E4 - QHSSE</t>
  </si>
  <si>
    <t xml:space="preserve">U5 - Techniques immobilières –</t>
  </si>
  <si>
    <t xml:space="preserve">E5 - Fabrication d’une prothèse fonctionnelle et esthétique en méthode traditionnelle ou numérique</t>
  </si>
  <si>
    <t xml:space="preserve">E5 - Accompagnement et coordination du parcours de la personne</t>
  </si>
  <si>
    <t xml:space="preserve">E5-Support et mise à disposition de services informatiques</t>
  </si>
  <si>
    <t xml:space="preserve">Optimisation des processus administratifs</t>
  </si>
  <si>
    <t xml:space="preserve">E41 - Répondre à une affaire</t>
  </si>
  <si>
    <t xml:space="preserve">E42 - Conception et industrialisation d’un système optique</t>
  </si>
  <si>
    <t xml:space="preserve">E4 - Diagnostic ou mise en œuvre </t>
  </si>
  <si>
    <t xml:space="preserve">U4 - Gestion de la relation clientèle touristique</t>
  </si>
  <si>
    <t xml:space="preserve">E42 - Sciences et techniques industrielles </t>
  </si>
  <si>
    <t xml:space="preserve">E5 - Analyse et conception d'ouvrage</t>
  </si>
  <si>
    <t>E6</t>
  </si>
  <si>
    <t xml:space="preserve">E41 - Étude de modifications pluritechnologiques</t>
  </si>
  <si>
    <t xml:space="preserve">U52 - Conception détaillée et préparation de la réalisation du projet</t>
  </si>
  <si>
    <t xml:space="preserve">E42 - Vérifications des performances mécaniques et électriques d'un système pluritechnologique</t>
  </si>
  <si>
    <t xml:space="preserve">UF1 - Langue vivante étrangère 2</t>
  </si>
  <si>
    <t xml:space="preserve">UF1 - Langue vivante 2</t>
  </si>
  <si>
    <t xml:space="preserve">E42 - Conception d'ouvrages du bâtiment</t>
  </si>
  <si>
    <t xml:space="preserve">E42 - Biologie cellulaire</t>
  </si>
  <si>
    <t xml:space="preserve">E6 - Accompagnement du client selon les règles déontologiques</t>
  </si>
  <si>
    <t xml:space="preserve">Relation commerciale interculturelle en anglais et économie-gestion (co-interv)</t>
  </si>
  <si>
    <t xml:space="preserve">E6-Conception et mise en œuvre de solutions de communication </t>
  </si>
  <si>
    <t xml:space="preserve">E6-Traitement et contrôle des opérations comptables, fiscales et sociales : Pratiques
comptables fiscales et sociales </t>
  </si>
  <si>
    <t xml:space="preserve">E5 - Conception et qualification des processus et moyens de production</t>
  </si>
  <si>
    <t xml:space="preserve">E5 - Projet industriel de conception et d’initialisation de processus</t>
  </si>
  <si>
    <t xml:space="preserve">E42 - Conception préliminaire</t>
  </si>
  <si>
    <t xml:space="preserve">E51 - Intégration de systèmes</t>
  </si>
  <si>
    <t xml:space="preserve">E51 - Conception détaillée : Pré-industrialisation </t>
  </si>
  <si>
    <t xml:space="preserve">E51 - Conception détaillée de produits carrossés</t>
  </si>
  <si>
    <t xml:space="preserve">E51 - Conception détaillée d'une chaine fonctionnelle</t>
  </si>
  <si>
    <t xml:space="preserve">U6 - Organisation et suivi de la réalisation, préfabrication, installation et de la maintenance</t>
  </si>
  <si>
    <t xml:space="preserve">E6 - Management de l'activité technico-commerciale</t>
  </si>
  <si>
    <t>CIRA</t>
  </si>
  <si>
    <t xml:space="preserve">E6 - Valorisation de la donnée et cybersécurité</t>
  </si>
  <si>
    <t xml:space="preserve">E6 - Réalisation et maintenance de produits électroniques</t>
  </si>
  <si>
    <t xml:space="preserve">E51 - Industrialisation et réalisation : Elaboration des processus</t>
  </si>
  <si>
    <t xml:space="preserve">E61 - Projet professionnel</t>
  </si>
  <si>
    <t xml:space="preserve">U52 - Conduite de projet / Chantier</t>
  </si>
  <si>
    <t xml:space="preserve">E42 - Conception des enveloppes</t>
  </si>
  <si>
    <t xml:space="preserve">E5-Analyse et organisation d'une activité en environnement nucléaire</t>
  </si>
  <si>
    <t xml:space="preserve">E5 - Projet de conception de processus graphiques </t>
  </si>
  <si>
    <t xml:space="preserve">E5 - Conception d'agencement</t>
  </si>
  <si>
    <t xml:space="preserve">E5 - Projet industriel de conception détaillée d’un processus et d’industrialisation</t>
  </si>
  <si>
    <t xml:space="preserve">E5 - Projet industriel de conception détaillée d’un outillage et d’industrialisation</t>
  </si>
  <si>
    <t xml:space="preserve">E5 - Préparation et organisation du chantier</t>
  </si>
  <si>
    <t xml:space="preserve">U5 - Intervention sur les systèmes</t>
  </si>
  <si>
    <t xml:space="preserve">E5 - Projet industriel de conception et d’initialisation de processus de forge</t>
  </si>
  <si>
    <t xml:space="preserve">Activités de terrain</t>
  </si>
  <si>
    <t xml:space="preserve">Participer à la gestion des risques de la PME</t>
  </si>
  <si>
    <t xml:space="preserve">E6-Conception d'opérations de transport et de prestations logistiques</t>
  </si>
  <si>
    <t xml:space="preserve">E6-Qualification, industrialisation, contrôle </t>
  </si>
  <si>
    <t xml:space="preserve">E51 - Analyse et conception</t>
  </si>
  <si>
    <t xml:space="preserve">E51 - Réalisation d’un diagnostic</t>
  </si>
  <si>
    <t xml:space="preserve">E51 Maintenance corrective</t>
  </si>
  <si>
    <t xml:space="preserve">E51 - Relation client </t>
  </si>
  <si>
    <t xml:space="preserve">E6-Animation et dynamisation de l'offre commerciale</t>
  </si>
  <si>
    <t xml:space="preserve">E6 - Animation et dynamisation de l’offre commerciale</t>
  </si>
  <si>
    <t xml:space="preserve">E51 - Etude descriptive et économique</t>
  </si>
  <si>
    <t xml:space="preserve">Sciences en hôtellerie restauration (SHR) Uniquement 1ère année</t>
  </si>
  <si>
    <t xml:space="preserve">Ingénierie en hôtellerie restauration (IHR) 
Uniquement 1ère année </t>
  </si>
  <si>
    <t xml:space="preserve">E51 - Management des ressources humaines</t>
  </si>
  <si>
    <t xml:space="preserve">E6 - Maintenance des systèmes mécatroniques</t>
  </si>
  <si>
    <t>Synthèse</t>
  </si>
  <si>
    <t xml:space="preserve">U6 - Projet</t>
  </si>
  <si>
    <t xml:space="preserve">E52 - Préparation, réalisation, analyse et interprétation de résultats de mesure</t>
  </si>
  <si>
    <t xml:space="preserve">E42 - Conception des modèles en 2D ou 3D</t>
  </si>
  <si>
    <t xml:space="preserve">E42 - Conception d'un produit par moulage</t>
  </si>
  <si>
    <t xml:space="preserve">E6 - Situation en milieu professionnel</t>
  </si>
  <si>
    <t xml:space="preserve">E52 - Environnement économique et juridique du projet</t>
  </si>
  <si>
    <t xml:space="preserve">E51-Projet technique et démarche QSE</t>
  </si>
  <si>
    <t xml:space="preserve">U6 - Soutenance du projet</t>
  </si>
  <si>
    <t xml:space="preserve">E5 - Soutenance du rapport de stage </t>
  </si>
  <si>
    <t xml:space="preserve">E5 - Acquisition et traitement des données</t>
  </si>
  <si>
    <t xml:space="preserve">E42 - Maintenance et expertise </t>
  </si>
  <si>
    <t xml:space="preserve">U6 - Bloc 3 Relation Client et animation de réseaux</t>
  </si>
  <si>
    <t xml:space="preserve">E43-Étude technique des systèmes optiques </t>
  </si>
  <si>
    <t xml:space="preserve">E5 - Technologie : sensitométrie et équipement</t>
  </si>
  <si>
    <t xml:space="preserve">E51 - Pilotage de la production </t>
  </si>
  <si>
    <t xml:space="preserve">U6 - Conduite et présentation d’activités professionnelles</t>
  </si>
  <si>
    <t xml:space="preserve"> E6 - Management et entrepreneuriat en prothèse dentaire</t>
  </si>
  <si>
    <t xml:space="preserve">E6 - Projet et démarche qualité</t>
  </si>
  <si>
    <t xml:space="preserve">E6-Administration des systèmes et des réseaux</t>
  </si>
  <si>
    <t xml:space="preserve">Gestion de projet</t>
  </si>
  <si>
    <t xml:space="preserve">E42 - Analyse, dimensionnement et choix de composants</t>
  </si>
  <si>
    <t xml:space="preserve">E5 - Analyse et mise en œuvre d’un système optique</t>
  </si>
  <si>
    <t xml:space="preserve">E5.1 - Étude de cas, analyse agrotechnique</t>
  </si>
  <si>
    <t xml:space="preserve">U5 - Élaboration d’une prestation touristique</t>
  </si>
  <si>
    <t xml:space="preserve">E43 - Sciences physiques appliquées </t>
  </si>
  <si>
    <t xml:space="preserve">E6 - Préparation de chantier</t>
  </si>
  <si>
    <t>E7</t>
  </si>
  <si>
    <t xml:space="preserve">E42 -  Étude de processus d'assemblage ou de maintenance d'aéronefs</t>
  </si>
  <si>
    <t xml:space="preserve">U61 - Vérification et validation d'une partie de projet</t>
  </si>
  <si>
    <t xml:space="preserve">E51 - Réalisation d'une activité professionnelle en relation avec une entreprise</t>
  </si>
  <si>
    <t xml:space="preserve">UF2 - Epreuve facultative engagement étudiant</t>
  </si>
  <si>
    <t xml:space="preserve">UF2 - Certification professionnelle</t>
  </si>
  <si>
    <t xml:space="preserve">E5 - Etude économique et préparation de chantier</t>
  </si>
  <si>
    <t xml:space="preserve">E51 - Travaux pratiques de biologie moléculaire et de génie génétique</t>
  </si>
  <si>
    <t xml:space="preserve">E7 - Conduite d'un dossier en droit des personnes, de la famille et du patrimoine familial</t>
  </si>
  <si>
    <t xml:space="preserve">Mise en œuvre des opérations internationales</t>
  </si>
  <si>
    <t xml:space="preserve">E7-Accompagnement du développement de solutions media et digitales innovantes</t>
  </si>
  <si>
    <t xml:space="preserve">E7-Situations de contrôle de gestion et d'analyse financière </t>
  </si>
  <si>
    <t xml:space="preserve">E61 - Conception collaborative des produits</t>
  </si>
  <si>
    <t xml:space="preserve">E61 -  Projet collaboratif d’optimisation d’un produit et d’un processus
</t>
  </si>
  <si>
    <t xml:space="preserve">E61 - Projet collaboratif d’optimisation d’un produit et d’un processus
</t>
  </si>
  <si>
    <t xml:space="preserve">E51 - Conception détaillée</t>
  </si>
  <si>
    <t xml:space="preserve">E52 - Industrialisation d’un sous ensemble
</t>
  </si>
  <si>
    <t xml:space="preserve">E52 - Conception détaillée : Modélisation</t>
  </si>
  <si>
    <t xml:space="preserve">E52 - Conception et qualification des processus de réalisation de produits carrossés </t>
  </si>
  <si>
    <t xml:space="preserve">E52 - Conception détaillée d'un système automatique</t>
  </si>
  <si>
    <t xml:space="preserve">UF1 - Epreuve facultative LV</t>
  </si>
  <si>
    <t xml:space="preserve">E7 - Développement de la clientèle et de la relation-client</t>
  </si>
  <si>
    <t xml:space="preserve">CIRA TP</t>
  </si>
  <si>
    <t xml:space="preserve">EF1 - Langue vivante facultative</t>
  </si>
  <si>
    <t xml:space="preserve">E52 - Industrialisation et réalisation : Validation d'une phase du processus</t>
  </si>
  <si>
    <t xml:space="preserve">E62 - Présentation des activités professionnelles </t>
  </si>
  <si>
    <t xml:space="preserve">U61 - Conception - Étude détaillée du projet</t>
  </si>
  <si>
    <t xml:space="preserve">E5 - Préparation et suivi économiques de chantier</t>
  </si>
  <si>
    <t xml:space="preserve">E61-Activités professionnelles : Rapport de stage ouvrier en entreprise</t>
  </si>
  <si>
    <t xml:space="preserve">E61 - Définition collaborative de produits de communication
</t>
  </si>
  <si>
    <t xml:space="preserve">U61 - Organisation et préparation de la réalisation</t>
  </si>
  <si>
    <t xml:space="preserve">E61 - Projet collaboratif d’optimisation d’un produit ou d’un processus</t>
  </si>
  <si>
    <t xml:space="preserve">E61 - Projet collaboratif d’optimisation d’un produit ou d’un outillage</t>
  </si>
  <si>
    <t xml:space="preserve">E61 - Contrôle de travaux</t>
  </si>
  <si>
    <t xml:space="preserve">U61 - Conduite de projet</t>
  </si>
  <si>
    <t xml:space="preserve">E61 - Projet collaboratif d’optimisation d’un produit et d’un processus</t>
  </si>
  <si>
    <t xml:space="preserve">E61 -  Projet collaboratif d’optimisation d’un produit et d’un processus</t>
  </si>
  <si>
    <t xml:space="preserve">Langue vivante 2 (facultatif)</t>
  </si>
  <si>
    <t xml:space="preserve">Gérer le personnel et participer à la GRH de la PME</t>
  </si>
  <si>
    <t xml:space="preserve">E7-Analyse de la performance d'une activité de transport et de prestations logistiques </t>
  </si>
  <si>
    <t xml:space="preserve">E7-Conception des moyens de production, caractérisation</t>
  </si>
  <si>
    <t xml:space="preserve">E52 - Élaboration d’un processus </t>
  </si>
  <si>
    <t xml:space="preserve">E52 - Organisation et réalisation d’une intervention </t>
  </si>
  <si>
    <t xml:space="preserve">E52 Maintenance préventive</t>
  </si>
  <si>
    <t xml:space="preserve">E52 - Intervention sur véhicule</t>
  </si>
  <si>
    <t xml:space="preserve">E7-Gestion opérationnelle </t>
  </si>
  <si>
    <t xml:space="preserve">E7 - Gestion opérationnelle</t>
  </si>
  <si>
    <t xml:space="preserve">E52 - Analyse et suivi financiers</t>
  </si>
  <si>
    <t xml:space="preserve">Ingénierie en hôtellerie restauration (IHR) Uniquement 1ère année</t>
  </si>
  <si>
    <t xml:space="preserve">Sciences et technologies des services en restauration (STSR)      Uniquement 1ère année </t>
  </si>
  <si>
    <t xml:space="preserve">E52 - Gestion de la relation client</t>
  </si>
  <si>
    <t>Formulation</t>
  </si>
  <si>
    <t xml:space="preserve">UF1 - Épreuve facultative LV</t>
  </si>
  <si>
    <t xml:space="preserve">E61 - Gestion et mise en œuvre d’instruments en milieu professionnel</t>
  </si>
  <si>
    <t xml:space="preserve">E43 - Industrialisation du produit</t>
  </si>
  <si>
    <t xml:space="preserve">E43 - Traduction esthétique et fonctionnelle d'un produit</t>
  </si>
  <si>
    <t xml:space="preserve">EF1 - Langue vivante </t>
  </si>
  <si>
    <t xml:space="preserve">E52-Organisation, management et développement de l'activité</t>
  </si>
  <si>
    <t xml:space="preserve">UF1 - Épreuve facultative Langue vivante : LVE.B</t>
  </si>
  <si>
    <t xml:space="preserve">EF1 - Épreuve facultative de langue vivante</t>
  </si>
  <si>
    <t xml:space="preserve">E43 - Adaptation des moyens d’essais et de la motorisation</t>
  </si>
  <si>
    <t xml:space="preserve">U7 - Communication en langue vivante étrangère 2</t>
  </si>
  <si>
    <t xml:space="preserve">E5-Analyse de la vision </t>
  </si>
  <si>
    <t xml:space="preserve">E61 - Rapport de stage en milieu professionnel</t>
  </si>
  <si>
    <t xml:space="preserve">E52 - Analyse et gestion de la production</t>
  </si>
  <si>
    <t xml:space="preserve">EF1 - Langue vivante étrangère 2</t>
  </si>
  <si>
    <t xml:space="preserve">E7-Cybersécurite des services informatiques</t>
  </si>
  <si>
    <t xml:space="preserve">Collaboration à la gestion des ressources humaines</t>
  </si>
  <si>
    <t xml:space="preserve">E51 - Conception de systèmes constructifs bois</t>
  </si>
  <si>
    <t xml:space="preserve">E61 - Rapport d’activité en entreprise</t>
  </si>
  <si>
    <t xml:space="preserve">E5.2 - Étude de cas,  analyse juridique, économique et managériale </t>
  </si>
  <si>
    <t xml:space="preserve">U6 - Gestion de l’information touristique</t>
  </si>
  <si>
    <t xml:space="preserve">E44 - Sciences et techniques industrielles</t>
  </si>
  <si>
    <t xml:space="preserve">E7 - Analyse de l'encadrement d'un projet</t>
  </si>
  <si>
    <t>E8</t>
  </si>
  <si>
    <t xml:space="preserve">E5 - Contrôle et essais</t>
  </si>
  <si>
    <t xml:space="preserve">U62 - Conduite de projet en milieu professionnel</t>
  </si>
  <si>
    <t xml:space="preserve">E52 - Présentation du rapport de stage (ou d'activités professionnelles)</t>
  </si>
  <si>
    <t xml:space="preserve">UF3 - Epreuve facultative engagement étudiant</t>
  </si>
  <si>
    <t xml:space="preserve">E61 - Suivi de chantier</t>
  </si>
  <si>
    <t xml:space="preserve">E52 - Travaux pratiques de biochimie des protéines</t>
  </si>
  <si>
    <t xml:space="preserve">E8 - Conduite d'un dossier en droit des biens dans le domaine immobilier ou de l'entreprise</t>
  </si>
  <si>
    <t xml:space="preserve">Développement commercial international</t>
  </si>
  <si>
    <t xml:space="preserve">EF1-Langue vivante étrangère 2</t>
  </si>
  <si>
    <t xml:space="preserve">E8-Parcours de professionnalisation </t>
  </si>
  <si>
    <t xml:space="preserve">E62 - Suivi de la production en entreprise </t>
  </si>
  <si>
    <t xml:space="preserve">E62 - Gestion et suivi de réalisation en entreprise</t>
  </si>
  <si>
    <t xml:space="preserve">E52 - Soutenance du rapport de stage</t>
  </si>
  <si>
    <t xml:space="preserve">E53 - Organisation de la production</t>
  </si>
  <si>
    <t xml:space="preserve">E6 - Épreuve professionnelle de synthèse : Développement industriel d'un produit microtechnique et rapport de stage en entreprise </t>
  </si>
  <si>
    <t xml:space="preserve">E6 - Suivi de réalisation de produits carrossés en entreprise</t>
  </si>
  <si>
    <t xml:space="preserve">E61 - Rapport d'activité en entreprise</t>
  </si>
  <si>
    <t xml:space="preserve">E8 - Mise en œuvre de l'expertise technico-commerciale</t>
  </si>
  <si>
    <t xml:space="preserve">Projet technique</t>
  </si>
  <si>
    <t xml:space="preserve">EF2 - Engagement étudiant</t>
  </si>
  <si>
    <t xml:space="preserve">E53 - Industrialisation et réalisation : Réalisation de tout ou partie du processus</t>
  </si>
  <si>
    <t xml:space="preserve">U62 - Réalisation, mise en service d'un projet</t>
  </si>
  <si>
    <t xml:space="preserve">E61 - Conduite de projet en milieu professionnel</t>
  </si>
  <si>
    <t xml:space="preserve">E62-Activités professionnelles : Projet technique industriel</t>
  </si>
  <si>
    <t xml:space="preserve">E62 - Suivi de réalisation de produits de communication en entreprise</t>
  </si>
  <si>
    <t xml:space="preserve">U62 - Suivi de la réalisation</t>
  </si>
  <si>
    <t xml:space="preserve">E62 - Pilotage de la production en entreprise </t>
  </si>
  <si>
    <t xml:space="preserve">E62 - Pilotage de la production en entreprise</t>
  </si>
  <si>
    <t xml:space="preserve">E62 - Conduite de travaux</t>
  </si>
  <si>
    <t xml:space="preserve">U62 - Rapport d'activités en milieu professionnel</t>
  </si>
  <si>
    <t xml:space="preserve">E62 - Étude de Moulage</t>
  </si>
  <si>
    <t xml:space="preserve">E62 - Etude de forgeage</t>
  </si>
  <si>
    <t xml:space="preserve">Épreuve facultative engagement étudiant</t>
  </si>
  <si>
    <t xml:space="preserve">Soutenir le fonctionnement et le développement de la PME </t>
  </si>
  <si>
    <t xml:space="preserve">E8-Pérennisation et développement de l'activité de transport et de prestations logistiques </t>
  </si>
  <si>
    <t xml:space="preserve">E8-Suivi et amélioration de la production </t>
  </si>
  <si>
    <t xml:space="preserve">E53 - Réalisation de tout ou partie du processus</t>
  </si>
  <si>
    <t xml:space="preserve">E6 - Contribution au fonctionnement d’un service</t>
  </si>
  <si>
    <t xml:space="preserve">E53  Organisation de la maintenance</t>
  </si>
  <si>
    <t xml:space="preserve">E61 - Connaissance de l’entreprise</t>
  </si>
  <si>
    <t xml:space="preserve">E8-Management de l'équipe commerciale </t>
  </si>
  <si>
    <t xml:space="preserve">E8 - Management de l’équipe commerciale</t>
  </si>
  <si>
    <t xml:space="preserve">E61 - Projet numérique - étude quantitative</t>
  </si>
  <si>
    <t xml:space="preserve">Sciences et technologies culinaires (STC) Uniquement 1ère année</t>
  </si>
  <si>
    <t xml:space="preserve">Sciences et technologies des services en hébergement (STSH)     Uniquement 1ère année </t>
  </si>
  <si>
    <t xml:space="preserve">E6 - Participation à la sécurité globale</t>
  </si>
  <si>
    <t xml:space="preserve">EF2 - Épreuve facultative engagement étudiant</t>
  </si>
  <si>
    <t xml:space="preserve">EF1 - Épreuve facultative LV2</t>
  </si>
  <si>
    <t xml:space="preserve">UF2 - Épreuve facultative engagement étudiant</t>
  </si>
  <si>
    <t xml:space="preserve">E62 - Conduite de projet de mesure </t>
  </si>
  <si>
    <t xml:space="preserve">E5 - Elaboration et validation économique du processus de production</t>
  </si>
  <si>
    <t xml:space="preserve">E5 - Élaboration et validation économique du processus de production</t>
  </si>
  <si>
    <t xml:space="preserve">E6-Conception des unités de traitement et des réseaux</t>
  </si>
  <si>
    <t xml:space="preserve">E62 - Compte-rendu d'activités en milieu professionnel</t>
  </si>
  <si>
    <t xml:space="preserve">E5 - Mise au point d’une motorisation</t>
  </si>
  <si>
    <t xml:space="preserve">E61-Examen de vue et prises de mesures et adaptation </t>
  </si>
  <si>
    <t xml:space="preserve">E62 - Projet photographique</t>
  </si>
  <si>
    <t xml:space="preserve">E6 - Rapport d’activités en milieu professionnel</t>
  </si>
  <si>
    <t xml:space="preserve">EF4-Épreuve facultative engagement étudiant</t>
  </si>
  <si>
    <t xml:space="preserve">EF1-Langue vivante 2</t>
  </si>
  <si>
    <t xml:space="preserve">Ateliers de professionnalisation et de CEJM appliquée</t>
  </si>
  <si>
    <t xml:space="preserve">E52 - Suivi de chantier</t>
  </si>
  <si>
    <t xml:space="preserve">E62 - Projet technique</t>
  </si>
  <si>
    <t xml:space="preserve">E6.1 - EPS Activités en milieu professionnel</t>
  </si>
  <si>
    <t xml:space="preserve">UF1 - Unité facultative Communication en langue vivante étrangère : langue C</t>
  </si>
  <si>
    <t xml:space="preserve">E51 - Travaux pratiques de sciences physiques appliquées </t>
  </si>
  <si>
    <t xml:space="preserve">E8 - Implantation et contrôle des travaux</t>
  </si>
  <si>
    <t>E9</t>
  </si>
  <si>
    <t xml:space="preserve">E61 - Suivi de productions en milieu professionnel</t>
  </si>
  <si>
    <t xml:space="preserve">E53 - Mesure et/ou contrôle à caractère industriel</t>
  </si>
  <si>
    <t xml:space="preserve">E62 - Implantation-Essais</t>
  </si>
  <si>
    <t xml:space="preserve">E53 - Travaux pratiques de microbiologie et de génie fermentaire</t>
  </si>
  <si>
    <t xml:space="preserve">EF1 - Langue vivante étrangère 3</t>
  </si>
  <si>
    <t xml:space="preserve">EF2-Engagement étudiant </t>
  </si>
  <si>
    <t xml:space="preserve">EF1-Langue vivante étrangère B </t>
  </si>
  <si>
    <t xml:space="preserve">EF1 - Langue vivante facultative </t>
  </si>
  <si>
    <t xml:space="preserve">E61 - Projet de prototypage</t>
  </si>
  <si>
    <t xml:space="preserve">E61 - Etude et réalisation d’un projet </t>
  </si>
  <si>
    <t xml:space="preserve">EF - Epreuve facultative engagement étudiant</t>
  </si>
  <si>
    <t xml:space="preserve">E62 - Conduite et réalisation d'un projet</t>
  </si>
  <si>
    <t xml:space="preserve">EF1 - Langue vivante</t>
  </si>
  <si>
    <t xml:space="preserve">E6 - Etude de cas en milieu industriel</t>
  </si>
  <si>
    <t xml:space="preserve">UF1 - Langue vivante facultative</t>
  </si>
  <si>
    <t xml:space="preserve">E62 - Implantation et contrôles</t>
  </si>
  <si>
    <t xml:space="preserve">EF1-Langue vivante</t>
  </si>
  <si>
    <t xml:space="preserve">UF1 - Épreuve facultative LV2</t>
  </si>
  <si>
    <t xml:space="preserve">E63 - Gestion et suivi de réalisation en entreprise</t>
  </si>
  <si>
    <t xml:space="preserve">E63 -  Gestion et suivi de réalisation en entreprise </t>
  </si>
  <si>
    <t xml:space="preserve">EF1-Épreuve facultative langue vivante</t>
  </si>
  <si>
    <t xml:space="preserve">EF1 - Épreuve facultative engagement étudiant</t>
  </si>
  <si>
    <t xml:space="preserve">E6 - Étude de cas en milieu industriel</t>
  </si>
  <si>
    <t xml:space="preserve">E6 Maintenance améliorative</t>
  </si>
  <si>
    <t xml:space="preserve">E62 - Mesures et analyse</t>
  </si>
  <si>
    <t xml:space="preserve">EF1-Communication en Langue vivante étrangère 2</t>
  </si>
  <si>
    <t xml:space="preserve">EF1 - Communication en Langue vivante étrangère 2 </t>
  </si>
  <si>
    <t xml:space="preserve">Sciences et technologies des services en hébergement (STSH)   Uniquement 1ère année</t>
  </si>
  <si>
    <r>
      <t xml:space="preserve">Sciences en hôtellerie restauration (SHR) 
</t>
    </r>
    <r>
      <rPr>
        <sz val="8"/>
        <color indexed="2"/>
        <rFont val="Arial"/>
      </rPr>
      <t>1ère</t>
    </r>
    <r>
      <rPr>
        <vertAlign val="superscript"/>
        <sz val="8"/>
        <color indexed="2"/>
        <rFont val="Arial"/>
      </rPr>
      <t xml:space="preserve"> </t>
    </r>
    <r>
      <rPr>
        <sz val="8"/>
        <color indexed="2"/>
        <rFont val="Arial"/>
      </rPr>
      <t xml:space="preserve">et 2</t>
    </r>
    <r>
      <rPr>
        <vertAlign val="superscript"/>
        <sz val="8"/>
        <color indexed="2"/>
        <rFont val="Arial"/>
      </rPr>
      <t>ème</t>
    </r>
    <r>
      <rPr>
        <sz val="8"/>
        <color indexed="2"/>
        <rFont val="Arial"/>
      </rPr>
      <t xml:space="preserve"> Année</t>
    </r>
    <r>
      <rPr>
        <sz val="8"/>
        <color theme="1"/>
        <rFont val="Arial"/>
      </rPr>
      <t xml:space="preserve"> </t>
    </r>
  </si>
  <si>
    <t xml:space="preserve">Sciences et technologies des services en restauration (STSR) Uniquement 1ère année </t>
  </si>
  <si>
    <t xml:space="preserve">E6 - Etude de cas en milieu professionnel</t>
  </si>
  <si>
    <t xml:space="preserve">E6 - Étude de cas en milieu professionnel</t>
  </si>
  <si>
    <t xml:space="preserve">E6 - Exploitation des résultats d’essai </t>
  </si>
  <si>
    <t xml:space="preserve">E62-Contrôle d'équipement et réalisation technique</t>
  </si>
  <si>
    <t xml:space="preserve">EF1 - Épreuve facultative LV</t>
  </si>
  <si>
    <t xml:space="preserve">EF1 - Langue vivante 2 facultative</t>
  </si>
  <si>
    <t xml:space="preserve">EF2-Mathématiques approfondies </t>
  </si>
  <si>
    <t xml:space="preserve">Langue vivante étrangère C (facultatif)</t>
  </si>
  <si>
    <t xml:space="preserve">E6 - Expérimentation et mise en œuvre </t>
  </si>
  <si>
    <t xml:space="preserve">EF1 - Langue vivante II</t>
  </si>
  <si>
    <t xml:space="preserve">E6.2 - EPS Projet</t>
  </si>
  <si>
    <t xml:space="preserve">UF2 - Unité facultative Parcours de professionnalisation à l’étranger</t>
  </si>
  <si>
    <t xml:space="preserve">E52 - Travaux pratiques de sciences et techniques industrielles </t>
  </si>
  <si>
    <t>E10</t>
  </si>
  <si>
    <t xml:space="preserve">E62 - Maintien de navigabilité et documentation technique réalisés en entreprise</t>
  </si>
  <si>
    <t xml:space="preserve">E54 - Travaux pratiques de biologie cellulaire</t>
  </si>
  <si>
    <t xml:space="preserve">EF2 - Préparation et suivi de césure</t>
  </si>
  <si>
    <t xml:space="preserve">EF3-Entrepreneuriat </t>
  </si>
  <si>
    <t xml:space="preserve">EF2-Module d'approfondissement</t>
  </si>
  <si>
    <t xml:space="preserve">E62 - Projet collaboratif d'optimisation</t>
  </si>
  <si>
    <t xml:space="preserve">E62 - Communication sur les activités réalisées en milieu professionnel</t>
  </si>
  <si>
    <t xml:space="preserve">EF2 - Module d'approfondissement</t>
  </si>
  <si>
    <t xml:space="preserve">UF2 - Engagement étudiant</t>
  </si>
  <si>
    <t xml:space="preserve">EF2-Engagement étudiant</t>
  </si>
  <si>
    <t xml:space="preserve">EF2 - Design Graphique</t>
  </si>
  <si>
    <t xml:space="preserve">EF2 - Activité en milieu professionnel européen « label Europlastics »</t>
  </si>
  <si>
    <t xml:space="preserve">Atelier de professionnalisation</t>
  </si>
  <si>
    <t xml:space="preserve">EF2 - Épreuve facultative LV2</t>
  </si>
  <si>
    <t xml:space="preserve">EF1 Épreuve facultative langue vivante</t>
  </si>
  <si>
    <t xml:space="preserve">EF2-Parcours de professionnalisation à l'étranger</t>
  </si>
  <si>
    <t xml:space="preserve">EF2 - Parcours de professionnalisation à l’étranger</t>
  </si>
  <si>
    <t xml:space="preserve">Sciences et technologies des services en restauration (STSR)          1ère et 2ème Année</t>
  </si>
  <si>
    <r>
      <t xml:space="preserve">Sciences et technologies culinaires (STC) 
</t>
    </r>
    <r>
      <rPr>
        <sz val="8"/>
        <color indexed="2"/>
        <rFont val="Arial"/>
      </rPr>
      <t xml:space="preserve">1ère et 2</t>
    </r>
    <r>
      <rPr>
        <vertAlign val="superscript"/>
        <sz val="8"/>
        <color indexed="2"/>
        <rFont val="Arial"/>
      </rPr>
      <t>ème</t>
    </r>
    <r>
      <rPr>
        <sz val="8"/>
        <color indexed="2"/>
        <rFont val="Arial"/>
      </rPr>
      <t xml:space="preserve"> Année</t>
    </r>
  </si>
  <si>
    <t xml:space="preserve">Sciences et technologies des services en hébergement (STSH):   1ère et 2ème Année</t>
  </si>
  <si>
    <t xml:space="preserve">EF2 - Module « Surveillance humaine et gardiennage »</t>
  </si>
  <si>
    <t xml:space="preserve">E63-Activités en milieu professionnel </t>
  </si>
  <si>
    <t xml:space="preserve">EF3-Parcours de certification complémentaire</t>
  </si>
  <si>
    <t xml:space="preserve">Module de parcours individualisé (facultatif)</t>
  </si>
  <si>
    <t xml:space="preserve">EF1 - Épreuve facultative de langue étrangère</t>
  </si>
  <si>
    <t xml:space="preserve">UF3 - Unité facultative Projet de spécialisation</t>
  </si>
  <si>
    <t xml:space="preserve">E61- Réalisation d'un projet </t>
  </si>
  <si>
    <t>E11</t>
  </si>
  <si>
    <t xml:space="preserve">E6 - Appréciations de stage</t>
  </si>
  <si>
    <t xml:space="preserve">EF3 - Engagement étudiant </t>
  </si>
  <si>
    <t xml:space="preserve">EF3-Engagement étudiant</t>
  </si>
  <si>
    <t xml:space="preserve">EF1 - Épreuve facultative de langue vivante </t>
  </si>
  <si>
    <t xml:space="preserve">EF3 - Engagement étudiant</t>
  </si>
  <si>
    <t xml:space="preserve">EF3 - Épreuve facultative engagement étudiant</t>
  </si>
  <si>
    <t xml:space="preserve">Langue vivante étrangère (facultatif)</t>
  </si>
  <si>
    <t xml:space="preserve">EF3-Épreuve facultative engagement étudiant</t>
  </si>
  <si>
    <t xml:space="preserve">EF2 - Arts appliqués au textile</t>
  </si>
  <si>
    <t xml:space="preserve">EF2 Épreuve facultative engagement étudiant</t>
  </si>
  <si>
    <t xml:space="preserve">EF3 - Entrepreneuriat</t>
  </si>
  <si>
    <t xml:space="preserve">Enseignements spécifiques: Sommellerie et tech. de bar              Uniquement 2ème Année </t>
  </si>
  <si>
    <r>
      <t xml:space="preserve">Conduite du projet entrepreneurial 
</t>
    </r>
    <r>
      <rPr>
        <sz val="8"/>
        <color indexed="2"/>
        <rFont val="Arial"/>
      </rPr>
      <t xml:space="preserve">Uniquement 2</t>
    </r>
    <r>
      <rPr>
        <vertAlign val="superscript"/>
        <sz val="8"/>
        <color indexed="2"/>
        <rFont val="Arial"/>
      </rPr>
      <t>ème</t>
    </r>
    <r>
      <rPr>
        <sz val="8"/>
        <color indexed="2"/>
        <rFont val="Arial"/>
      </rPr>
      <t xml:space="preserve"> Année </t>
    </r>
  </si>
  <si>
    <t xml:space="preserve">Enseignements spécifiques: Anglais et hébergement         Uniquement 2ème Année </t>
  </si>
  <si>
    <t xml:space="preserve">EF3 - Module d’approfondissement sectoriel</t>
  </si>
  <si>
    <t xml:space="preserve">EF2 - Culture design et architecture</t>
  </si>
  <si>
    <t xml:space="preserve">UF4 - Épreuve facultative engagement étudiant</t>
  </si>
  <si>
    <t xml:space="preserve">E62 - Rapport de stage en milieu professionnel </t>
  </si>
  <si>
    <t>E12</t>
  </si>
  <si>
    <t xml:space="preserve">E6 - Anglais</t>
  </si>
  <si>
    <t xml:space="preserve">UF2 - Culture design de produit</t>
  </si>
  <si>
    <t xml:space="preserve">EF2 - Module d’approfondissement</t>
  </si>
  <si>
    <t xml:space="preserve">EF4-Engagement étudiant </t>
  </si>
  <si>
    <t xml:space="preserve">EF4 - Épreuve facultative engagement étudiant</t>
  </si>
  <si>
    <t xml:space="preserve">Conduite du projet entrepreneurial 
Uniquement 2ème Année </t>
  </si>
  <si>
    <t xml:space="preserve">Enseignement facultatif : Langue vivante C</t>
  </si>
  <si>
    <t xml:space="preserve">EF - Épreuve facultative engagement étudiant</t>
  </si>
  <si>
    <t>E13</t>
  </si>
  <si>
    <t xml:space="preserve">E6 - Expression - communication</t>
  </si>
  <si>
    <t xml:space="preserve">Enseignement facultatif : Langue Vivante C</t>
  </si>
  <si>
    <t xml:space="preserve">Epreuve facultative: engagement étudiant</t>
  </si>
  <si>
    <t>E14</t>
  </si>
  <si>
    <t xml:space="preserve">Projet pluritechnique encadré (1ère année)</t>
  </si>
  <si>
    <t xml:space="preserve">Epreuve facultative engagement étudiant</t>
  </si>
  <si>
    <t xml:space="preserve">changement de numérotation en 2026</t>
  </si>
  <si>
    <t xml:space="preserve">changement de numérotation en 2027</t>
  </si>
  <si>
    <t xml:space="preserve">Très Favorable</t>
  </si>
  <si>
    <t>Favorable</t>
  </si>
  <si>
    <t xml:space="preserve">Doit Faire ses Preuves</t>
  </si>
  <si>
    <t>masquage</t>
  </si>
  <si>
    <t>code</t>
  </si>
  <si>
    <t>Livrets</t>
  </si>
  <si>
    <r>
      <t xml:space="preserve">SAISIE ADMINISTRATIVE À REALISER AVANT LE CONSEIL DE CLASSE
</t>
    </r>
    <r>
      <rPr>
        <b/>
        <i/>
        <sz val="26"/>
        <color indexed="5"/>
        <rFont val="Arial"/>
      </rPr>
      <t xml:space="preserve">Toutes les cases </t>
    </r>
    <r>
      <rPr>
        <b/>
        <i/>
        <sz val="26"/>
        <color indexed="3"/>
        <rFont val="Arial"/>
      </rPr>
      <t>vertes</t>
    </r>
    <r>
      <rPr>
        <b/>
        <i/>
        <sz val="26"/>
        <color indexed="5"/>
        <rFont val="Arial"/>
      </rPr>
      <t xml:space="preserve"> sont à remplir, en plus de la liste des étudiants.</t>
    </r>
  </si>
  <si>
    <t xml:space="preserve">Examen :</t>
  </si>
  <si>
    <t>BTS</t>
  </si>
  <si>
    <t xml:space="preserve">voie de formation :</t>
  </si>
  <si>
    <t>Initiale</t>
  </si>
  <si>
    <t xml:space="preserve">Sélectionner la spécialité dans le menu déroulant ci-joint  :</t>
  </si>
  <si>
    <t xml:space="preserve">session d'examen :</t>
  </si>
  <si>
    <t xml:space="preserve">Etablissement 
ou 
organisme de formation :</t>
  </si>
  <si>
    <t xml:space="preserve">Lycée François Arago
1 rue François Arago
51100 REIMS</t>
  </si>
  <si>
    <t>RNE</t>
  </si>
  <si>
    <t>0511565Z</t>
  </si>
  <si>
    <t>NOM</t>
  </si>
  <si>
    <t>Prénom</t>
  </si>
  <si>
    <r>
      <t xml:space="preserve">date de naissance </t>
    </r>
    <r>
      <rPr>
        <sz val="10"/>
        <color theme="1"/>
        <rFont val="Arial"/>
      </rPr>
      <t>JJ/MM/AAAA</t>
    </r>
  </si>
  <si>
    <t xml:space="preserve">Lieu de naissance</t>
  </si>
  <si>
    <r>
      <t xml:space="preserve">n° INSEE </t>
    </r>
    <r>
      <rPr>
        <sz val="10"/>
        <color theme="1"/>
        <rFont val="Arial"/>
      </rPr>
      <t xml:space="preserve">
(15 chiffres)</t>
    </r>
  </si>
  <si>
    <t>INE</t>
  </si>
  <si>
    <t xml:space="preserve">Langue vivante</t>
  </si>
  <si>
    <t xml:space="preserve">Données en rouge à compléter avec les statistiques 
des années précèdentes avant le conseil de classe</t>
  </si>
  <si>
    <t xml:space="preserve">test INSEE</t>
  </si>
  <si>
    <t>C01</t>
  </si>
  <si>
    <t xml:space="preserve">Résultats des sessions précédentes</t>
  </si>
  <si>
    <t>OUI</t>
  </si>
  <si>
    <t>C02</t>
  </si>
  <si>
    <t>Session</t>
  </si>
  <si>
    <t xml:space="preserve">nbr de candidats présentés</t>
  </si>
  <si>
    <t xml:space="preserve">nbr de candidats reçus</t>
  </si>
  <si>
    <t>%</t>
  </si>
  <si>
    <t>NON</t>
  </si>
  <si>
    <t>C03</t>
  </si>
  <si>
    <t>C04</t>
  </si>
  <si>
    <t xml:space="preserve">année a-1</t>
  </si>
  <si>
    <t>C05</t>
  </si>
  <si>
    <t xml:space="preserve">année a-2</t>
  </si>
  <si>
    <t>C06</t>
  </si>
  <si>
    <t xml:space="preserve">année a-3</t>
  </si>
  <si>
    <t>C07</t>
  </si>
  <si>
    <t xml:space="preserve">année a-4</t>
  </si>
  <si>
    <t>C08</t>
  </si>
  <si>
    <t xml:space="preserve">année a-5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</si>
  <si>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</si>
  <si>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</si>
  <si>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</si>
  <si>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</si>
  <si>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</si>
  <si>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</si>
  <si>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</si>
  <si>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</si>
  <si>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</si>
  <si>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</si>
  <si>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</si>
  <si>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</si>
  <si>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</si>
  <si>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</si>
  <si>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</si>
  <si>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</si>
  <si>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</si>
  <si>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</si>
  <si>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</si>
  <si>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</si>
  <si>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</si>
  <si>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</si>
  <si>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</si>
  <si>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</si>
  <si>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</si>
  <si>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</si>
  <si>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</si>
  <si>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</si>
  <si>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</si>
  <si>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</si>
  <si>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</si>
  <si>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</si>
  <si>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r>
      <t xml:space="preserve">Saisir les notes et appréciations 
de 1</t>
    </r>
    <r>
      <rPr>
        <vertAlign val="superscript"/>
        <sz val="19"/>
        <color theme="0"/>
        <rFont val="Arial"/>
      </rPr>
      <t>ère</t>
    </r>
    <r>
      <rPr>
        <sz val="19"/>
        <color theme="0"/>
        <rFont val="Arial"/>
      </rPr>
      <t xml:space="preserve"> et 2</t>
    </r>
    <r>
      <rPr>
        <vertAlign val="superscript"/>
        <sz val="19"/>
        <color theme="0"/>
        <rFont val="Arial"/>
      </rPr>
      <t>ème</t>
    </r>
    <r>
      <rPr>
        <sz val="19"/>
        <color theme="0"/>
        <rFont val="Arial"/>
      </rPr>
      <t xml:space="preserve"> année par matière</t>
    </r>
  </si>
  <si>
    <t xml:space="preserve">Avis du dernier 
conseil de classe</t>
  </si>
  <si>
    <t xml:space="preserve">Enseignant : </t>
  </si>
  <si>
    <t xml:space="preserve">ne pas modifier ces cellules</t>
  </si>
  <si>
    <t>CC1</t>
  </si>
  <si>
    <t>CC2</t>
  </si>
  <si>
    <t>PIX</t>
  </si>
  <si>
    <t>Candidats</t>
  </si>
  <si>
    <t>Nom</t>
  </si>
  <si>
    <r>
      <rPr>
        <b/>
        <sz val="14"/>
        <color theme="0"/>
        <rFont val="Arial"/>
      </rPr>
      <t xml:space="preserve">Avis 
du conseil 
de classe</t>
    </r>
    <r>
      <rPr>
        <b/>
        <sz val="14"/>
        <color theme="1"/>
        <rFont val="Arial"/>
      </rPr>
      <t xml:space="preserve">
</t>
    </r>
    <r>
      <rPr>
        <b/>
        <i/>
        <sz val="14"/>
        <color indexed="5"/>
        <rFont val="Arial"/>
      </rPr>
      <t xml:space="preserve">(choisissez dans 
la liste déroulante)</t>
    </r>
  </si>
  <si>
    <r>
      <rPr>
        <b/>
        <sz val="14"/>
        <color theme="0"/>
        <rFont val="Arial"/>
      </rPr>
      <t xml:space="preserve">Observations 
éventuelles</t>
    </r>
    <r>
      <rPr>
        <b/>
        <sz val="14"/>
        <color theme="1"/>
        <rFont val="Arial"/>
      </rPr>
      <t xml:space="preserve"> 
</t>
    </r>
    <r>
      <rPr>
        <b/>
        <i/>
        <sz val="14"/>
        <color indexed="5"/>
        <rFont val="Arial"/>
      </rPr>
      <t xml:space="preserve">à écrire ci-dessous</t>
    </r>
  </si>
  <si>
    <r>
      <t xml:space="preserve">Obtention de la certification </t>
    </r>
    <r>
      <rPr>
        <b/>
        <sz val="18"/>
        <color theme="0"/>
        <rFont val="Arial"/>
      </rPr>
      <t>PIX</t>
    </r>
    <r>
      <rPr>
        <b/>
        <sz val="14"/>
        <color theme="0"/>
        <rFont val="Arial"/>
      </rPr>
      <t xml:space="preserve">
</t>
    </r>
    <r>
      <rPr>
        <b/>
        <sz val="14"/>
        <color indexed="5"/>
        <rFont val="Arial"/>
      </rPr>
      <t xml:space="preserve">(OUI / NON)</t>
    </r>
  </si>
  <si>
    <r>
      <t xml:space="preserve">Moy 1er Sem. 
ou 
1er trim. 
</t>
    </r>
    <r>
      <rPr>
        <b/>
        <sz val="11"/>
        <color indexed="5"/>
        <rFont val="Arial Narrow"/>
      </rPr>
      <t>1</t>
    </r>
    <r>
      <rPr>
        <b/>
        <vertAlign val="superscript"/>
        <sz val="11"/>
        <color indexed="5"/>
        <rFont val="Arial Narrow"/>
      </rPr>
      <t>ère</t>
    </r>
    <r>
      <rPr>
        <b/>
        <sz val="11"/>
        <color indexed="5"/>
        <rFont val="Arial Narrow"/>
      </rPr>
      <t xml:space="preserve"> année</t>
    </r>
  </si>
  <si>
    <r>
      <t xml:space="preserve">Moy 2ème Sem. 
ou 
2ème trim. 
</t>
    </r>
    <r>
      <rPr>
        <b/>
        <sz val="11"/>
        <color indexed="5"/>
        <rFont val="Arial Narrow"/>
      </rPr>
      <t>1</t>
    </r>
    <r>
      <rPr>
        <b/>
        <vertAlign val="superscript"/>
        <sz val="11"/>
        <color indexed="5"/>
        <rFont val="Arial Narrow"/>
      </rPr>
      <t>ère</t>
    </r>
    <r>
      <rPr>
        <b/>
        <sz val="11"/>
        <color indexed="5"/>
        <rFont val="Arial Narrow"/>
      </rPr>
      <t xml:space="preserve"> année</t>
    </r>
  </si>
  <si>
    <r>
      <t xml:space="preserve">Moy 3ème trim. 
</t>
    </r>
    <r>
      <rPr>
        <b/>
        <sz val="11"/>
        <color indexed="5"/>
        <rFont val="Arial Narrow"/>
      </rPr>
      <t>1</t>
    </r>
    <r>
      <rPr>
        <b/>
        <vertAlign val="superscript"/>
        <sz val="11"/>
        <color indexed="5"/>
        <rFont val="Arial Narrow"/>
      </rPr>
      <t>ère</t>
    </r>
    <r>
      <rPr>
        <b/>
        <sz val="11"/>
        <color indexed="5"/>
        <rFont val="Arial Narrow"/>
      </rPr>
      <t xml:space="preserve"> année</t>
    </r>
  </si>
  <si>
    <r>
      <t xml:space="preserve">Moy
</t>
    </r>
    <r>
      <rPr>
        <b/>
        <sz val="11"/>
        <color indexed="5"/>
        <rFont val="Arial Narrow"/>
      </rPr>
      <t>1</t>
    </r>
    <r>
      <rPr>
        <b/>
        <vertAlign val="superscript"/>
        <sz val="11"/>
        <color indexed="5"/>
        <rFont val="Arial Narrow"/>
      </rPr>
      <t>ère</t>
    </r>
    <r>
      <rPr>
        <b/>
        <sz val="11"/>
        <color indexed="5"/>
        <rFont val="Arial Narrow"/>
      </rPr>
      <t xml:space="preserve"> 
année</t>
    </r>
  </si>
  <si>
    <r>
      <t xml:space="preserve">Moy 1er Sem. 
ou 
1er trim. 
</t>
    </r>
    <r>
      <rPr>
        <b/>
        <sz val="11"/>
        <color indexed="5"/>
        <rFont val="Arial Narrow"/>
      </rPr>
      <t>2</t>
    </r>
    <r>
      <rPr>
        <b/>
        <vertAlign val="superscript"/>
        <sz val="11"/>
        <color indexed="5"/>
        <rFont val="Arial Narrow"/>
      </rPr>
      <t>ème</t>
    </r>
    <r>
      <rPr>
        <b/>
        <sz val="11"/>
        <color indexed="5"/>
        <rFont val="Arial Narrow"/>
      </rPr>
      <t xml:space="preserve"> année</t>
    </r>
  </si>
  <si>
    <r>
      <t xml:space="preserve">Moy 2ème Sem. 
ou 
2ème trim. 
</t>
    </r>
    <r>
      <rPr>
        <b/>
        <sz val="11"/>
        <color indexed="5"/>
        <rFont val="Arial Narrow"/>
      </rPr>
      <t>2</t>
    </r>
    <r>
      <rPr>
        <b/>
        <vertAlign val="superscript"/>
        <sz val="11"/>
        <color indexed="5"/>
        <rFont val="Arial Narrow"/>
      </rPr>
      <t>ème</t>
    </r>
    <r>
      <rPr>
        <b/>
        <sz val="11"/>
        <color indexed="5"/>
        <rFont val="Arial Narrow"/>
      </rPr>
      <t xml:space="preserve"> année</t>
    </r>
  </si>
  <si>
    <r>
      <t xml:space="preserve">Moy 3ème trim. 
</t>
    </r>
    <r>
      <rPr>
        <b/>
        <sz val="11"/>
        <color indexed="5"/>
        <rFont val="Arial Narrow"/>
      </rPr>
      <t>2</t>
    </r>
    <r>
      <rPr>
        <b/>
        <vertAlign val="superscript"/>
        <sz val="11"/>
        <color indexed="5"/>
        <rFont val="Arial Narrow"/>
      </rPr>
      <t>ème</t>
    </r>
    <r>
      <rPr>
        <b/>
        <sz val="11"/>
        <color indexed="5"/>
        <rFont val="Arial Narrow"/>
      </rPr>
      <t xml:space="preserve"> année</t>
    </r>
  </si>
  <si>
    <r>
      <t xml:space="preserve">Moy 
</t>
    </r>
    <r>
      <rPr>
        <b/>
        <sz val="11"/>
        <color indexed="5"/>
        <rFont val="Arial Narrow"/>
      </rPr>
      <t>2</t>
    </r>
    <r>
      <rPr>
        <b/>
        <vertAlign val="superscript"/>
        <sz val="11"/>
        <color indexed="5"/>
        <rFont val="Arial Narrow"/>
      </rPr>
      <t>ème</t>
    </r>
    <r>
      <rPr>
        <b/>
        <sz val="11"/>
        <color indexed="5"/>
        <rFont val="Arial Narrow"/>
      </rPr>
      <t xml:space="preserve"> 
année</t>
    </r>
  </si>
  <si>
    <t>Appréciations</t>
  </si>
  <si>
    <t>C00</t>
  </si>
  <si>
    <t xml:space="preserve">Logo académique</t>
  </si>
  <si>
    <t xml:space="preserve">ÉMARGEMENT CANDIDATS - PRISE DE CONNAISANCE LIVRETS SCOLAIRES</t>
  </si>
  <si>
    <t xml:space="preserve">Établissement :</t>
  </si>
  <si>
    <t xml:space="preserve">Spécialité :</t>
  </si>
  <si>
    <t xml:space="preserve">date de naissance</t>
  </si>
  <si>
    <t>OBSERVATIONS</t>
  </si>
  <si>
    <t xml:space="preserve">J’ai pris connaissance de mon livret scolaire</t>
  </si>
  <si>
    <t xml:space="preserve">DATE et SIGNATURE</t>
  </si>
  <si>
    <r>
      <t>…</t>
    </r>
    <r>
      <rPr>
        <sz val="14"/>
        <color theme="1"/>
        <rFont val="Arial Narrow"/>
      </rPr>
      <t>/</t>
    </r>
    <r>
      <rPr>
        <sz val="10"/>
        <color theme="1"/>
        <rFont val="Arial Narrow"/>
      </rPr>
      <t>…</t>
    </r>
    <r>
      <rPr>
        <sz val="14"/>
        <color theme="1"/>
        <rFont val="Arial Narrow"/>
      </rPr>
      <t>/</t>
    </r>
    <r>
      <rPr>
        <sz val="10"/>
        <color theme="1"/>
        <rFont val="Arial Narrow"/>
      </rPr>
      <t>…....</t>
    </r>
  </si>
  <si>
    <t xml:space="preserve">Examen :                     </t>
  </si>
  <si>
    <t xml:space="preserve">Année de l'examen</t>
  </si>
  <si>
    <t xml:space="preserve">Nom :</t>
  </si>
  <si>
    <t xml:space="preserve">Prénom :</t>
  </si>
  <si>
    <t xml:space="preserve">Cachet de l'établissement, date et signature du chef d'établissement : </t>
  </si>
  <si>
    <r>
      <t xml:space="preserve">Spécialité :</t>
    </r>
    <r>
      <rPr>
        <sz val="16"/>
        <rFont val="Arial"/>
      </rPr>
      <t xml:space="preserve"> </t>
    </r>
  </si>
  <si>
    <t xml:space="preserve">Date de naissance:</t>
  </si>
  <si>
    <t xml:space="preserve">INE :</t>
  </si>
  <si>
    <t xml:space="preserve">Lieu de 
naissance :</t>
  </si>
  <si>
    <t xml:space="preserve">INSEE :</t>
  </si>
  <si>
    <r>
      <t xml:space="preserve">Classe de 
1</t>
    </r>
    <r>
      <rPr>
        <b/>
        <vertAlign val="superscript"/>
        <sz val="18"/>
        <color theme="1"/>
        <rFont val="Arial"/>
      </rPr>
      <t>ère</t>
    </r>
    <r>
      <rPr>
        <b/>
        <sz val="18"/>
        <color theme="1"/>
        <rFont val="Arial"/>
      </rPr>
      <t xml:space="preserve"> année (1)</t>
    </r>
  </si>
  <si>
    <t>Enseignements</t>
  </si>
  <si>
    <r>
      <t xml:space="preserve">Classe de 
2</t>
    </r>
    <r>
      <rPr>
        <b/>
        <vertAlign val="superscript"/>
        <sz val="18"/>
        <color theme="1"/>
        <rFont val="Arial"/>
      </rPr>
      <t>ème</t>
    </r>
    <r>
      <rPr>
        <b/>
        <sz val="18"/>
        <color theme="1"/>
        <rFont val="Arial"/>
      </rPr>
      <t xml:space="preserve"> année (2)</t>
    </r>
  </si>
  <si>
    <r>
      <t>1</t>
    </r>
    <r>
      <rPr>
        <b/>
        <vertAlign val="superscript"/>
        <sz val="12"/>
        <color theme="1"/>
        <rFont val="Arial"/>
      </rPr>
      <t>er</t>
    </r>
    <r>
      <rPr>
        <b/>
        <sz val="12"/>
        <color theme="1"/>
        <rFont val="Arial"/>
      </rPr>
      <t xml:space="preserve"> 
trimestre</t>
    </r>
  </si>
  <si>
    <r>
      <t>2</t>
    </r>
    <r>
      <rPr>
        <b/>
        <vertAlign val="superscript"/>
        <sz val="12"/>
        <color theme="1"/>
        <rFont val="Arial"/>
      </rPr>
      <t>ème</t>
    </r>
    <r>
      <rPr>
        <b/>
        <sz val="12"/>
        <color theme="1"/>
        <rFont val="Arial"/>
      </rPr>
      <t xml:space="preserve"> trimestre</t>
    </r>
  </si>
  <si>
    <r>
      <t>3</t>
    </r>
    <r>
      <rPr>
        <b/>
        <vertAlign val="superscript"/>
        <sz val="12"/>
        <color theme="1"/>
        <rFont val="Arial"/>
      </rPr>
      <t>ème</t>
    </r>
    <r>
      <rPr>
        <b/>
        <sz val="12"/>
        <color theme="1"/>
        <rFont val="Arial"/>
      </rPr>
      <t xml:space="preserve"> trimestre</t>
    </r>
  </si>
  <si>
    <t xml:space="preserve">Moyenne </t>
  </si>
  <si>
    <t>Moyenne</t>
  </si>
  <si>
    <r>
      <t>1</t>
    </r>
    <r>
      <rPr>
        <b/>
        <vertAlign val="superscript"/>
        <sz val="12"/>
        <color theme="1"/>
        <rFont val="Arial"/>
      </rPr>
      <t>er</t>
    </r>
    <r>
      <rPr>
        <b/>
        <sz val="12"/>
        <color theme="1"/>
        <rFont val="Arial"/>
      </rPr>
      <t xml:space="preserve"> 
semestre</t>
    </r>
  </si>
  <si>
    <r>
      <t>2</t>
    </r>
    <r>
      <rPr>
        <b/>
        <vertAlign val="superscript"/>
        <sz val="12"/>
        <color theme="1"/>
        <rFont val="Arial"/>
      </rPr>
      <t>ème</t>
    </r>
    <r>
      <rPr>
        <b/>
        <sz val="12"/>
        <color theme="1"/>
        <rFont val="Arial"/>
      </rPr>
      <t xml:space="preserve"> semestre</t>
    </r>
  </si>
  <si>
    <t xml:space="preserve">Profil de la classe classe  en noir</t>
  </si>
  <si>
    <t xml:space="preserve">Profil du candidat en rouge</t>
  </si>
  <si>
    <t>E15</t>
  </si>
  <si>
    <t xml:space="preserve">(1) Année antérieure à celle de l'examen </t>
  </si>
  <si>
    <t xml:space="preserve">(2) Année de l'examen</t>
  </si>
  <si>
    <r>
      <rPr>
        <b/>
        <sz val="14"/>
        <color theme="1"/>
        <rFont val="Arial"/>
      </rPr>
      <t xml:space="preserve">Certification de compétences numériques PIX</t>
    </r>
    <r>
      <rPr>
        <sz val="11"/>
        <color theme="1"/>
        <rFont val="Arial"/>
      </rPr>
      <t xml:space="preserve">
cocher la case pour attester de l'obtention de la certification</t>
    </r>
  </si>
  <si>
    <t xml:space="preserve">AVIS DU CONSEIL DE CLASSE ET OBSERVATIONS EVENTUELLES</t>
  </si>
  <si>
    <t xml:space="preserve">REPARTITION DES AVIS EN %</t>
  </si>
  <si>
    <t xml:space="preserve">DATE, SIGNATURE ET REMARQUES EVENTUELLES</t>
  </si>
  <si>
    <t>Avis</t>
  </si>
  <si>
    <t xml:space="preserve">Effectif total de la classe</t>
  </si>
  <si>
    <t>Année</t>
  </si>
  <si>
    <t>Présentés</t>
  </si>
  <si>
    <t>Recues</t>
  </si>
  <si>
    <t xml:space="preserve">Doit faire ses preuves</t>
  </si>
  <si>
    <t xml:space="preserve">Visa du Président du jury (groupe 1)</t>
  </si>
  <si>
    <t xml:space="preserve">Visa du Président du jury (groupe 2)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</si>
</sst>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[&gt;=3000000000000]#&quot; &quot;##&quot; &quot;##&quot; &quot;##&quot; &quot;###&quot; &quot;###&quot; | &quot;##;#&quot; &quot;##&quot; &quot;##&quot; &quot;##&quot; &quot;###&quot; &quot;###"/>
    <numFmt numFmtId="165" formatCode="0.0%"/>
    <numFmt numFmtId="166" formatCode="0.0"/>
    <numFmt numFmtId="167" formatCode="dd/mm/yy;@"/>
  </numFmts>
  <fonts count="72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0.000000"/>
      <name val="Arial"/>
    </font>
    <font>
      <sz val="11.000000"/>
      <color theme="1"/>
      <name val="Arial"/>
    </font>
    <font>
      <sz val="11.000000"/>
      <color rgb="FF0070C0"/>
      <name val="Arial"/>
    </font>
    <font>
      <i/>
      <sz val="11.000000"/>
      <color theme="0" tint="-0.499984740745262"/>
      <name val="Arial"/>
    </font>
    <font>
      <sz val="8.000000"/>
      <color theme="1"/>
      <name val="Arial"/>
    </font>
    <font>
      <sz val="8.000000"/>
      <name val="Arial"/>
    </font>
    <font>
      <sz val="8.000000"/>
      <color theme="1"/>
      <name val="Verdana"/>
    </font>
    <font>
      <sz val="10.000000"/>
      <color theme="1"/>
      <name val="Arial"/>
    </font>
    <font>
      <b/>
      <sz val="11.000000"/>
      <color indexed="2"/>
      <name val="Arial"/>
    </font>
    <font>
      <sz val="12.000000"/>
      <color theme="1"/>
      <name val="Arial"/>
    </font>
    <font>
      <sz val="11.000000"/>
      <color theme="0"/>
      <name val="Arial"/>
    </font>
    <font>
      <sz val="11.000000"/>
      <color theme="0" tint="-0.34998626667073579"/>
      <name val="Arial"/>
    </font>
    <font>
      <b/>
      <sz val="26.000000"/>
      <color theme="0"/>
      <name val="Arial"/>
    </font>
    <font>
      <sz val="22.000000"/>
      <color theme="0"/>
      <name val="Arial"/>
    </font>
    <font>
      <u/>
      <sz val="11.000000"/>
      <color theme="10"/>
      <name val="Arial"/>
    </font>
    <font>
      <sz val="18.000000"/>
      <color theme="1"/>
      <name val="Arial"/>
    </font>
    <font>
      <b/>
      <sz val="26.000000"/>
      <color rgb="FF3366CC"/>
      <name val="Arial"/>
    </font>
    <font>
      <b/>
      <sz val="12.000000"/>
      <color theme="0"/>
      <name val="Arial"/>
    </font>
    <font>
      <sz val="14.000000"/>
      <color theme="1"/>
      <name val="Arial"/>
    </font>
    <font>
      <b/>
      <sz val="14.000000"/>
      <color rgb="FF3366CC"/>
      <name val="Arial"/>
    </font>
    <font>
      <sz val="10.000000"/>
      <color theme="0" tint="-0.34998626667073579"/>
      <name val="Arial"/>
    </font>
    <font>
      <b/>
      <sz val="12.000000"/>
      <color theme="1"/>
      <name val="Arial"/>
    </font>
    <font>
      <b/>
      <sz val="12.000000"/>
      <color theme="0" tint="-0.34998626667073579"/>
      <name val="Arial"/>
    </font>
    <font>
      <b/>
      <sz val="14.000000"/>
      <color rgb="FF0070C0"/>
      <name val="Arial"/>
    </font>
    <font>
      <b/>
      <sz val="14.000000"/>
      <color theme="1"/>
      <name val="Arial"/>
    </font>
    <font>
      <b/>
      <sz val="12.000000"/>
      <color indexed="2"/>
      <name val="Arial"/>
    </font>
    <font>
      <sz val="11.000000"/>
      <color theme="0" tint="-0.249977111117893"/>
      <name val="Arial"/>
    </font>
    <font>
      <b/>
      <sz val="10.000000"/>
      <color theme="1"/>
      <name val="Arial"/>
    </font>
    <font>
      <sz val="14.000000"/>
      <color indexed="2"/>
      <name val="Arial"/>
    </font>
    <font>
      <sz val="9.000000"/>
      <color theme="1"/>
      <name val="Arial"/>
    </font>
    <font>
      <sz val="19.000000"/>
      <color theme="0"/>
      <name val="Arial"/>
    </font>
    <font>
      <b/>
      <sz val="22.000000"/>
      <color indexed="5"/>
      <name val="Arial"/>
    </font>
    <font>
      <b/>
      <sz val="16.000000"/>
      <color theme="1"/>
      <name val="Arial"/>
    </font>
    <font>
      <b/>
      <sz val="20.000000"/>
      <color theme="0"/>
      <name val="Arial"/>
    </font>
    <font>
      <b/>
      <sz val="11.000000"/>
      <color theme="1"/>
      <name val="Arial Narrow"/>
    </font>
    <font>
      <b/>
      <sz val="14.000000"/>
      <color theme="1"/>
      <name val="Arial Narrow"/>
    </font>
    <font>
      <b/>
      <sz val="18.000000"/>
      <color theme="1"/>
      <name val="Arial"/>
    </font>
    <font>
      <b/>
      <sz val="14.000000"/>
      <color theme="0"/>
      <name val="Arial"/>
    </font>
    <font>
      <b/>
      <i/>
      <sz val="11.000000"/>
      <color theme="1"/>
      <name val="Arial"/>
    </font>
    <font>
      <b/>
      <i/>
      <sz val="11.000000"/>
      <color theme="0"/>
      <name val="Arial"/>
    </font>
    <font>
      <b/>
      <i/>
      <sz val="9.000000"/>
      <color theme="1"/>
      <name val="Arial"/>
    </font>
    <font>
      <sz val="22.000000"/>
      <color theme="1"/>
      <name val="Arial"/>
    </font>
    <font>
      <sz val="11.000000"/>
      <color theme="0"/>
      <name val="Calibri"/>
      <scheme val="minor"/>
    </font>
    <font>
      <sz val="11.000000"/>
      <color theme="1"/>
      <name val="Arial Narrow"/>
    </font>
    <font>
      <sz val="11.000000"/>
      <color theme="0" tint="-0.249977111117893"/>
      <name val="Arial Narrow"/>
    </font>
    <font>
      <b/>
      <sz val="16.000000"/>
      <color theme="1"/>
      <name val="Arial Narrow"/>
    </font>
    <font>
      <sz val="11.000000"/>
      <color theme="0"/>
      <name val="Arial Narrow"/>
    </font>
    <font>
      <sz val="9.000000"/>
      <color theme="0"/>
      <name val="Arial"/>
    </font>
    <font>
      <b/>
      <sz val="12.000000"/>
      <color theme="1"/>
      <name val="Arial Narrow"/>
    </font>
    <font>
      <b/>
      <sz val="8.000000"/>
      <color theme="1"/>
      <name val="Arial Narrow"/>
    </font>
    <font>
      <sz val="4.000000"/>
      <color theme="1"/>
      <name val="Arial Narrow"/>
    </font>
    <font>
      <sz val="10.000000"/>
      <color theme="1"/>
      <name val="Arial Narrow"/>
    </font>
    <font>
      <sz val="14.000000"/>
      <color theme="1"/>
      <name val="Arial Narrow"/>
    </font>
    <font>
      <sz val="16.000000"/>
      <color theme="1"/>
      <name val="Arial"/>
    </font>
    <font>
      <b/>
      <sz val="26.000000"/>
      <color theme="1"/>
      <name val="Arial"/>
    </font>
    <font>
      <sz val="20.000000"/>
      <color theme="1"/>
      <name val="Arial"/>
    </font>
    <font>
      <b/>
      <sz val="28.000000"/>
      <color theme="1"/>
      <name val="Arial"/>
    </font>
    <font>
      <sz val="13.000000"/>
      <color theme="1"/>
      <name val="Arial"/>
    </font>
    <font>
      <b/>
      <sz val="13.000000"/>
      <color theme="1"/>
      <name val="Arial"/>
    </font>
    <font>
      <b/>
      <sz val="22.000000"/>
      <color theme="1"/>
      <name val="Arial"/>
    </font>
    <font>
      <b/>
      <sz val="20.000000"/>
      <color theme="1"/>
      <name val="Arial"/>
    </font>
    <font>
      <b/>
      <sz val="24.000000"/>
      <color theme="1"/>
      <name val="Arial"/>
    </font>
    <font>
      <sz val="14.000000"/>
      <name val="Arial"/>
    </font>
    <font>
      <sz val="40.000000"/>
      <color theme="1"/>
      <name val="BankGothic Lt BT"/>
    </font>
    <font>
      <sz val="12.000000"/>
      <name val="Arial"/>
    </font>
    <font>
      <b/>
      <sz val="13.000000"/>
      <name val="Arial"/>
    </font>
    <font>
      <b/>
      <sz val="24.000000"/>
      <name val="Arial"/>
    </font>
    <font>
      <b/>
      <sz val="36.000000"/>
      <color theme="1"/>
      <name val="Arial Narrow"/>
    </font>
    <font>
      <b/>
      <sz val="22.000000"/>
      <name val="Arial"/>
    </font>
    <font>
      <sz val="22.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indexed="5"/>
      </patternFill>
    </fill>
    <fill>
      <patternFill patternType="solid">
        <fgColor indexed="2"/>
      </patternFill>
    </fill>
    <fill>
      <patternFill patternType="solid">
        <fgColor indexed="3"/>
      </patternFill>
    </fill>
    <fill>
      <patternFill patternType="solid">
        <fgColor theme="4" tint="-0.249977111117893"/>
        <bgColor indexed="65"/>
      </patternFill>
    </fill>
    <fill>
      <patternFill patternType="solid">
        <fgColor rgb="FF00B0F0"/>
      </patternFill>
    </fill>
    <fill>
      <patternFill patternType="solid">
        <fgColor theme="4" tint="0.79998168889431442"/>
        <bgColor indexed="65"/>
      </patternFill>
    </fill>
  </fills>
  <borders count="145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double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 style="none"/>
    </border>
    <border>
      <left style="thin">
        <color auto="1"/>
      </left>
      <right style="double">
        <color auto="1"/>
      </right>
      <top style="thick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ck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 style="none"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 style="none"/>
    </border>
    <border>
      <left style="thick">
        <color auto="1"/>
      </left>
      <right style="thin">
        <color auto="1"/>
      </right>
      <top style="thick">
        <color auto="1"/>
      </top>
      <bottom style="none"/>
      <diagonal style="none"/>
    </border>
    <border>
      <left style="thin">
        <color auto="1"/>
      </left>
      <right style="double">
        <color auto="1"/>
      </right>
      <top style="thick">
        <color auto="1"/>
      </top>
      <bottom style="none"/>
      <diagonal style="none"/>
    </border>
    <border>
      <left style="double">
        <color auto="1"/>
      </left>
      <right style="none"/>
      <top style="thick">
        <color auto="1"/>
      </top>
      <bottom style="medium">
        <color auto="1"/>
      </bottom>
      <diagonal style="none"/>
    </border>
    <border>
      <left style="none"/>
      <right style="none"/>
      <top style="thick">
        <color auto="1"/>
      </top>
      <bottom style="medium">
        <color auto="1"/>
      </bottom>
      <diagonal style="none"/>
    </border>
    <border>
      <left style="none"/>
      <right style="thick">
        <color auto="1"/>
      </right>
      <top style="thick">
        <color auto="1"/>
      </top>
      <bottom style="medium">
        <color auto="1"/>
      </bottom>
      <diagonal style="none"/>
    </border>
    <border>
      <left style="thick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double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ck">
        <color auto="1"/>
      </right>
      <top style="none"/>
      <bottom style="thin">
        <color auto="1"/>
      </bottom>
      <diagonal style="none"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 style="none"/>
    </border>
    <border>
      <left style="double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thick">
        <color auto="1"/>
      </right>
      <top style="medium">
        <color auto="1"/>
      </top>
      <bottom style="medium">
        <color auto="1"/>
      </bottom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 style="none"/>
    </border>
    <border>
      <left style="double">
        <color auto="1"/>
      </left>
      <right style="none"/>
      <top style="medium">
        <color auto="1"/>
      </top>
      <bottom style="thick">
        <color auto="1"/>
      </bottom>
      <diagonal style="none"/>
    </border>
    <border>
      <left style="none"/>
      <right style="none"/>
      <top style="medium">
        <color auto="1"/>
      </top>
      <bottom style="thick">
        <color auto="1"/>
      </bottom>
      <diagonal style="none"/>
    </border>
    <border>
      <left style="none"/>
      <right style="thick">
        <color auto="1"/>
      </right>
      <top style="medium">
        <color auto="1"/>
      </top>
      <bottom style="thick">
        <color auto="1"/>
      </bottom>
      <diagonal style="none"/>
    </border>
    <border>
      <left style="thick">
        <color auto="1"/>
      </left>
      <right style="none"/>
      <top style="medium">
        <color auto="1"/>
      </top>
      <bottom style="thick">
        <color auto="1"/>
      </bottom>
      <diagonal style="none"/>
    </border>
    <border>
      <left style="none"/>
      <right style="double">
        <color auto="1"/>
      </right>
      <top style="medium">
        <color auto="1"/>
      </top>
      <bottom style="thick">
        <color auto="1"/>
      </bottom>
      <diagonal style="none"/>
    </border>
    <border>
      <left style="double">
        <color auto="1"/>
      </left>
      <right style="none"/>
      <top style="thick">
        <color auto="1"/>
      </top>
      <bottom style="thick">
        <color auto="1"/>
      </bottom>
      <diagonal style="none"/>
    </border>
    <border>
      <left style="none"/>
      <right style="none"/>
      <top style="thick">
        <color auto="1"/>
      </top>
      <bottom style="thick">
        <color auto="1"/>
      </bottom>
      <diagonal style="none"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 style="none"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none"/>
    </border>
    <border>
      <left style="thick">
        <color auto="1"/>
      </left>
      <right style="none"/>
      <top style="thick">
        <color auto="1"/>
      </top>
      <bottom style="none"/>
      <diagonal style="none"/>
    </border>
    <border>
      <left style="none"/>
      <right style="none"/>
      <top style="thick">
        <color auto="1"/>
      </top>
      <bottom style="none"/>
      <diagonal style="none"/>
    </border>
    <border>
      <left style="none"/>
      <right style="thick">
        <color auto="1"/>
      </right>
      <top style="thick">
        <color auto="1"/>
      </top>
      <bottom style="none"/>
      <diagonal style="none"/>
    </border>
    <border>
      <left style="thick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thick">
        <color auto="1"/>
      </right>
      <top style="medium">
        <color auto="1"/>
      </top>
      <bottom style="none"/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double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double">
        <color auto="1"/>
      </left>
      <right style="thick">
        <color auto="1"/>
      </right>
      <top style="medium">
        <color auto="1"/>
      </top>
      <bottom style="none"/>
      <diagonal style="none"/>
    </border>
    <border>
      <left style="thick">
        <color auto="1"/>
      </left>
      <right style="double">
        <color auto="1"/>
      </right>
      <top style="none"/>
      <bottom style="double">
        <color auto="1"/>
      </bottom>
      <diagonal style="none"/>
    </border>
    <border>
      <left style="none"/>
      <right style="thin">
        <color auto="1"/>
      </right>
      <top style="none"/>
      <bottom style="double">
        <color auto="1"/>
      </bottom>
      <diagonal style="none"/>
    </border>
    <border>
      <left style="thin">
        <color auto="1"/>
      </left>
      <right style="none"/>
      <top style="none"/>
      <bottom style="double">
        <color auto="1"/>
      </bottom>
      <diagonal style="none"/>
    </border>
    <border>
      <left style="double">
        <color auto="1"/>
      </left>
      <right style="thick">
        <color auto="1"/>
      </right>
      <top style="none"/>
      <bottom style="double">
        <color auto="1"/>
      </bottom>
      <diagonal style="none"/>
    </border>
    <border>
      <left style="thick">
        <color auto="1"/>
      </left>
      <right style="double">
        <color auto="1"/>
      </right>
      <top style="none"/>
      <bottom style="thin">
        <color auto="1"/>
      </bottom>
      <diagonal style="none"/>
    </border>
    <border>
      <left style="double">
        <color auto="1"/>
      </left>
      <right style="thick">
        <color auto="1"/>
      </right>
      <top style="none"/>
      <bottom style="thin">
        <color auto="1"/>
      </bottom>
      <diagonal style="none"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ck">
        <color auto="1"/>
      </bottom>
      <diagonal style="none"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none"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none"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 style="none"/>
    </border>
    <border>
      <left style="none"/>
      <right style="thick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double">
        <color auto="1"/>
      </bottom>
      <diagonal style="none"/>
    </border>
    <border diagonalDown="1"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 style="none"/>
    </border>
    <border>
      <left style="none"/>
      <right style="medium">
        <color auto="1"/>
      </right>
      <top style="none"/>
      <bottom style="double">
        <color auto="1"/>
      </bottom>
      <diagonal style="none"/>
    </border>
    <border>
      <left style="medium">
        <color auto="1"/>
      </left>
      <right style="none"/>
      <top style="double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double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double">
        <color auto="1"/>
      </top>
      <bottom style="thin">
        <color auto="1"/>
      </bottom>
      <diagonal style="none"/>
    </border>
    <border>
      <left style="none"/>
      <right style="none"/>
      <top style="double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double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ck">
        <color auto="1"/>
      </bottom>
      <diagonal style="none"/>
    </border>
    <border>
      <left style="none"/>
      <right style="thick">
        <color auto="1"/>
      </right>
      <top style="none"/>
      <bottom style="thick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466">
    <xf fontId="0" fillId="0" borderId="0" numFmtId="0" xfId="0"/>
    <xf fontId="3" fillId="0" borderId="0" numFmtId="0" xfId="0" applyFont="1" applyAlignment="1">
      <alignment vertical="center" wrapText="1"/>
    </xf>
    <xf fontId="3" fillId="0" borderId="0" numFmtId="0" xfId="0" applyFont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vertical="center" wrapText="1"/>
    </xf>
    <xf fontId="6" fillId="0" borderId="1" numFmtId="0" xfId="0" applyFont="1" applyBorder="1" applyAlignment="1">
      <alignment vertical="center" wrapText="1"/>
    </xf>
    <xf fontId="6" fillId="0" borderId="5" numFmtId="0" xfId="0" applyFont="1" applyBorder="1" applyAlignment="1">
      <alignment vertical="center" wrapText="1"/>
    </xf>
    <xf fontId="6" fillId="0" borderId="6" numFmtId="0" xfId="0" applyFont="1" applyBorder="1" applyAlignment="1">
      <alignment vertical="center" wrapText="1"/>
    </xf>
    <xf fontId="6" fillId="2" borderId="1" numFmtId="0" xfId="0" applyFont="1" applyFill="1" applyBorder="1" applyAlignment="1">
      <alignment vertical="center" wrapText="1"/>
    </xf>
    <xf fontId="7" fillId="0" borderId="6" numFmtId="0" xfId="0" applyFont="1" applyBorder="1" applyAlignment="1">
      <alignment vertical="center" wrapText="1"/>
    </xf>
    <xf fontId="7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horizontal="left" vertical="center" wrapText="1"/>
    </xf>
    <xf fontId="3" fillId="0" borderId="7" numFmtId="0" xfId="0" applyFont="1" applyBorder="1" applyAlignment="1">
      <alignment vertical="center" wrapText="1"/>
    </xf>
    <xf fontId="6" fillId="0" borderId="8" numFmtId="0" xfId="0" applyFont="1" applyBorder="1" applyAlignment="1">
      <alignment vertical="center" wrapText="1"/>
    </xf>
    <xf fontId="6" fillId="2" borderId="6" numFmtId="0" xfId="0" applyFont="1" applyFill="1" applyBorder="1" applyAlignment="1">
      <alignment vertical="center" wrapText="1"/>
    </xf>
    <xf fontId="6" fillId="0" borderId="6" numFmtId="0" xfId="0" applyFont="1" applyBorder="1" applyAlignment="1">
      <alignment horizontal="left" vertical="center" wrapText="1"/>
    </xf>
    <xf fontId="7" fillId="0" borderId="6" numFmtId="0" xfId="0" applyFont="1" applyBorder="1" applyAlignment="1">
      <alignment horizontal="left" vertical="center" wrapText="1"/>
    </xf>
    <xf fontId="7" fillId="0" borderId="1" numFmtId="0" xfId="0" applyFont="1" applyBorder="1" applyAlignment="1">
      <alignment horizontal="left" vertical="center" wrapText="1"/>
    </xf>
    <xf fontId="7" fillId="0" borderId="8" numFmtId="0" xfId="0" applyFont="1" applyBorder="1" applyAlignment="1">
      <alignment horizontal="left" vertical="center" wrapText="1"/>
    </xf>
    <xf fontId="7" fillId="2" borderId="6" numFmtId="0" xfId="0" applyFont="1" applyFill="1" applyBorder="1" applyAlignment="1">
      <alignment horizontal="left" vertical="center" wrapText="1"/>
    </xf>
    <xf fontId="3" fillId="0" borderId="6" numFmtId="0" xfId="0" applyFont="1" applyBorder="1" applyAlignment="1">
      <alignment vertical="center" wrapText="1"/>
    </xf>
    <xf fontId="3" fillId="0" borderId="8" numFmtId="0" xfId="0" applyFont="1" applyBorder="1" applyAlignment="1">
      <alignment vertical="center" wrapText="1"/>
    </xf>
    <xf fontId="3" fillId="0" borderId="1" numFmtId="0" xfId="0" applyFont="1" applyBorder="1" applyAlignment="1">
      <alignment vertical="center" wrapText="1"/>
    </xf>
    <xf fontId="8" fillId="0" borderId="6" numFmtId="0" xfId="0" applyFont="1" applyBorder="1" applyAlignment="1">
      <alignment vertical="center" wrapText="1"/>
    </xf>
    <xf fontId="9" fillId="0" borderId="6" numFmtId="0" xfId="0" applyFont="1" applyBorder="1" applyAlignment="1">
      <alignment horizontal="left" vertical="center" wrapText="1"/>
    </xf>
    <xf fontId="9" fillId="0" borderId="1" numFmtId="0" xfId="0" applyFont="1" applyBorder="1" applyAlignment="1">
      <alignment horizontal="left" vertical="center" wrapText="1"/>
    </xf>
    <xf fontId="9" fillId="0" borderId="0" numFmtId="0" xfId="0" applyFont="1" applyAlignment="1">
      <alignment horizontal="left" vertical="center" wrapText="1"/>
    </xf>
    <xf fontId="10" fillId="3" borderId="0" numFmtId="0" xfId="0" applyFont="1" applyFill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6" fillId="2" borderId="0" numFmtId="0" xfId="0" applyFont="1" applyFill="1" applyAlignment="1">
      <alignment vertical="center" wrapText="1"/>
    </xf>
    <xf fontId="11" fillId="0" borderId="9" numFmtId="0" xfId="0" applyFont="1" applyBorder="1" applyAlignment="1">
      <alignment vertical="center" wrapText="1"/>
    </xf>
    <xf fontId="12" fillId="0" borderId="0" numFmtId="0" xfId="0" applyFont="1" applyAlignment="1">
      <alignment vertical="center" wrapText="1"/>
    </xf>
    <xf fontId="3" fillId="0" borderId="0" numFmtId="0" xfId="0" applyFont="1"/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13" fillId="0" borderId="0" numFmtId="0" xfId="0" applyFont="1"/>
    <xf fontId="14" fillId="4" borderId="10" numFmtId="0" xfId="0" applyFont="1" applyFill="1" applyBorder="1" applyAlignment="1">
      <alignment horizontal="center" wrapText="1"/>
    </xf>
    <xf fontId="15" fillId="4" borderId="11" numFmtId="0" xfId="0" applyFont="1" applyFill="1" applyBorder="1" applyAlignment="1">
      <alignment horizontal="center" wrapText="1"/>
    </xf>
    <xf fontId="16" fillId="2" borderId="12" numFmtId="0" xfId="1" applyFont="1" applyFill="1" applyBorder="1" applyAlignment="1">
      <alignment vertical="center" wrapText="1"/>
    </xf>
    <xf fontId="17" fillId="0" borderId="13" numFmtId="0" xfId="0" applyFont="1" applyBorder="1" applyAlignment="1">
      <alignment horizontal="center" vertical="center"/>
    </xf>
    <xf fontId="17" fillId="0" borderId="14" numFmtId="0" xfId="0" applyFont="1" applyBorder="1" applyAlignment="1">
      <alignment horizontal="center" vertical="center"/>
    </xf>
    <xf fontId="18" fillId="2" borderId="15" numFmtId="0" xfId="0" applyFont="1" applyFill="1" applyBorder="1" applyAlignment="1">
      <alignment horizontal="center" vertical="center"/>
    </xf>
    <xf fontId="18" fillId="2" borderId="16" numFmtId="0" xfId="0" applyFont="1" applyFill="1" applyBorder="1" applyAlignment="1">
      <alignment horizontal="center" vertical="center"/>
    </xf>
    <xf fontId="18" fillId="2" borderId="17" numFmtId="0" xfId="0" applyFont="1" applyFill="1" applyBorder="1" applyAlignment="1">
      <alignment horizontal="center" vertical="center"/>
    </xf>
    <xf fontId="19" fillId="0" borderId="0" numFmtId="0" xfId="0" applyFont="1" applyAlignment="1">
      <alignment horizontal="center" vertical="center"/>
    </xf>
    <xf fontId="20" fillId="0" borderId="18" numFmtId="0" xfId="0" applyFont="1" applyBorder="1" applyAlignment="1">
      <alignment horizontal="right" vertical="center" wrapText="1"/>
    </xf>
    <xf fontId="20" fillId="0" borderId="19" numFmtId="0" xfId="0" applyFont="1" applyBorder="1" applyAlignment="1">
      <alignment horizontal="right" vertical="center" wrapText="1"/>
    </xf>
    <xf fontId="21" fillId="5" borderId="20" numFmtId="0" xfId="0" applyFont="1" applyFill="1" applyBorder="1" applyAlignment="1" applyProtection="1">
      <alignment horizontal="center" vertical="center"/>
      <protection locked="0"/>
    </xf>
    <xf fontId="21" fillId="5" borderId="21" numFmtId="0" xfId="0" applyFont="1" applyFill="1" applyBorder="1" applyAlignment="1" applyProtection="1">
      <alignment horizontal="center" vertical="center"/>
      <protection locked="0"/>
    </xf>
    <xf fontId="21" fillId="5" borderId="22" numFmtId="0" xfId="0" applyFont="1" applyFill="1" applyBorder="1" applyAlignment="1" applyProtection="1">
      <alignment horizontal="center" vertical="center"/>
      <protection locked="0"/>
    </xf>
    <xf fontId="22" fillId="0" borderId="0" numFmtId="14" xfId="0" applyNumberFormat="1" applyFont="1" applyAlignment="1">
      <alignment vertical="center"/>
    </xf>
    <xf fontId="17" fillId="0" borderId="23" numFmtId="0" xfId="0" applyFont="1" applyBorder="1" applyAlignment="1">
      <alignment horizontal="center" vertical="center" wrapText="1"/>
    </xf>
    <xf fontId="17" fillId="0" borderId="24" numFmtId="0" xfId="0" applyFont="1" applyBorder="1" applyAlignment="1">
      <alignment horizontal="center" vertical="center" wrapText="1"/>
    </xf>
    <xf fontId="18" fillId="5" borderId="25" numFmtId="0" xfId="0" applyFont="1" applyFill="1" applyBorder="1" applyAlignment="1" applyProtection="1">
      <alignment horizontal="center" vertical="center" wrapText="1"/>
      <protection locked="0"/>
    </xf>
    <xf fontId="18" fillId="5" borderId="26" numFmtId="0" xfId="0" applyFont="1" applyFill="1" applyBorder="1" applyAlignment="1" applyProtection="1">
      <alignment horizontal="center" vertical="center" wrapText="1"/>
      <protection locked="0"/>
    </xf>
    <xf fontId="18" fillId="5" borderId="27" numFmtId="0" xfId="0" applyFont="1" applyFill="1" applyBorder="1" applyAlignment="1" applyProtection="1">
      <alignment horizontal="center" vertical="center" wrapText="1"/>
      <protection locked="0"/>
    </xf>
    <xf fontId="20" fillId="0" borderId="28" numFmtId="0" xfId="0" applyFont="1" applyBorder="1" applyAlignment="1">
      <alignment horizontal="right" vertical="center" wrapText="1"/>
    </xf>
    <xf fontId="20" fillId="0" borderId="29" numFmtId="0" xfId="0" applyFont="1" applyBorder="1" applyAlignment="1">
      <alignment horizontal="right" vertical="center" wrapText="1"/>
    </xf>
    <xf fontId="21" fillId="5" borderId="30" numFmtId="0" xfId="0" applyFont="1" applyFill="1" applyBorder="1" applyAlignment="1" applyProtection="1">
      <alignment horizontal="center" vertical="center"/>
      <protection locked="0"/>
    </xf>
    <xf fontId="21" fillId="5" borderId="11" numFmtId="0" xfId="0" applyFont="1" applyFill="1" applyBorder="1" applyAlignment="1" applyProtection="1">
      <alignment horizontal="center" vertical="center"/>
      <protection locked="0"/>
    </xf>
    <xf fontId="21" fillId="5" borderId="31" numFmtId="0" xfId="0" applyFont="1" applyFill="1" applyBorder="1" applyAlignment="1" applyProtection="1">
      <alignment horizontal="center" vertical="center"/>
      <protection locked="0"/>
    </xf>
    <xf fontId="23" fillId="0" borderId="0" numFmtId="0" xfId="0" applyFont="1" applyAlignment="1">
      <alignment vertical="center"/>
    </xf>
    <xf fontId="24" fillId="0" borderId="0" numFmtId="0" xfId="0" applyFont="1" applyAlignment="1" applyProtection="1">
      <alignment horizontal="center" vertical="center" wrapText="1"/>
      <protection hidden="1"/>
    </xf>
    <xf fontId="13" fillId="0" borderId="0" numFmtId="0" xfId="0" applyFont="1" applyProtection="1">
      <protection hidden="1"/>
    </xf>
    <xf fontId="17" fillId="0" borderId="32" numFmtId="0" xfId="0" applyFont="1" applyBorder="1" applyAlignment="1">
      <alignment horizontal="center" vertical="center" wrapText="1"/>
    </xf>
    <xf fontId="17" fillId="0" borderId="33" numFmtId="0" xfId="0" applyFont="1" applyBorder="1" applyAlignment="1">
      <alignment horizontal="center" vertical="center" wrapText="1"/>
    </xf>
    <xf fontId="18" fillId="5" borderId="34" numFmtId="0" xfId="0" applyFont="1" applyFill="1" applyBorder="1" applyAlignment="1" applyProtection="1">
      <alignment horizontal="center" vertical="center" wrapText="1"/>
      <protection locked="0"/>
    </xf>
    <xf fontId="18" fillId="5" borderId="35" numFmtId="0" xfId="0" applyFont="1" applyFill="1" applyBorder="1" applyAlignment="1" applyProtection="1">
      <alignment horizontal="center" vertical="center" wrapText="1"/>
      <protection locked="0"/>
    </xf>
    <xf fontId="18" fillId="5" borderId="36" numFmtId="0" xfId="0" applyFont="1" applyFill="1" applyBorder="1" applyAlignment="1" applyProtection="1">
      <alignment horizontal="center" vertical="center" wrapText="1"/>
      <protection locked="0"/>
    </xf>
    <xf fontId="3" fillId="0" borderId="0" numFmtId="0" xfId="0" applyFont="1" applyAlignment="1">
      <alignment horizontal="left" vertical="center"/>
    </xf>
    <xf fontId="21" fillId="5" borderId="37" numFmtId="0" xfId="0" applyFont="1" applyFill="1" applyBorder="1" applyAlignment="1" applyProtection="1">
      <alignment horizontal="center" vertical="center" wrapText="1"/>
      <protection locked="0"/>
    </xf>
    <xf fontId="21" fillId="5" borderId="38" numFmtId="0" xfId="0" applyFont="1" applyFill="1" applyBorder="1" applyAlignment="1" applyProtection="1">
      <alignment horizontal="center" vertical="center" wrapText="1"/>
      <protection locked="0"/>
    </xf>
    <xf fontId="21" fillId="5" borderId="39" numFmtId="0" xfId="0" applyFont="1" applyFill="1" applyBorder="1" applyAlignment="1" applyProtection="1">
      <alignment horizontal="center" vertical="center" wrapText="1"/>
      <protection locked="0"/>
    </xf>
    <xf fontId="24" fillId="0" borderId="0" numFmtId="0" xfId="0" applyFont="1" applyAlignment="1" applyProtection="1">
      <alignment horizontal="center" vertical="center"/>
      <protection hidden="1"/>
    </xf>
    <xf fontId="20" fillId="0" borderId="40" numFmtId="0" xfId="0" applyFont="1" applyBorder="1" applyAlignment="1">
      <alignment horizontal="right" vertical="center" wrapText="1"/>
    </xf>
    <xf fontId="20" fillId="0" borderId="41" numFmtId="0" xfId="0" applyFont="1" applyBorder="1" applyAlignment="1">
      <alignment horizontal="right" vertical="center" wrapText="1"/>
    </xf>
    <xf fontId="25" fillId="5" borderId="42" numFmtId="0" xfId="0" applyFont="1" applyFill="1" applyBorder="1" applyAlignment="1">
      <alignment horizontal="center" vertical="center"/>
    </xf>
    <xf fontId="25" fillId="5" borderId="43" numFmtId="0" xfId="0" applyFont="1" applyFill="1" applyBorder="1" applyAlignment="1">
      <alignment horizontal="center" vertical="center"/>
    </xf>
    <xf fontId="3" fillId="0" borderId="44" numFmtId="0" xfId="0" applyFont="1" applyBorder="1" applyAlignment="1">
      <alignment horizontal="center" vertical="center" wrapText="1"/>
    </xf>
    <xf fontId="26" fillId="0" borderId="45" numFmtId="0" xfId="0" applyFont="1" applyBorder="1" applyAlignment="1">
      <alignment horizontal="center" vertical="center" wrapText="1"/>
    </xf>
    <xf fontId="26" fillId="0" borderId="46" numFmtId="0" xfId="0" applyFont="1" applyBorder="1" applyAlignment="1">
      <alignment horizontal="center" vertical="center" wrapText="1"/>
    </xf>
    <xf fontId="27" fillId="2" borderId="47" numFmtId="0" xfId="0" applyFont="1" applyFill="1" applyBorder="1" applyAlignment="1">
      <alignment horizontal="center" vertical="center" wrapText="1"/>
    </xf>
    <xf fontId="27" fillId="2" borderId="48" numFmtId="0" xfId="0" applyFont="1" applyFill="1" applyBorder="1" applyAlignment="1">
      <alignment horizontal="center" vertical="center" wrapText="1"/>
    </xf>
    <xf fontId="27" fillId="2" borderId="49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vertical="center"/>
    </xf>
    <xf fontId="3" fillId="0" borderId="23" numFmtId="0" xfId="0" applyFont="1" applyBorder="1" applyAlignment="1">
      <alignment horizontal="center" vertical="center"/>
    </xf>
    <xf fontId="3" fillId="0" borderId="26" numFmtId="0" xfId="0" applyFont="1" applyBorder="1" applyAlignment="1" applyProtection="1">
      <alignment vertical="center"/>
      <protection locked="0"/>
    </xf>
    <xf fontId="3" fillId="0" borderId="9" numFmtId="0" xfId="0" applyFont="1" applyBorder="1" applyAlignment="1" applyProtection="1">
      <alignment vertical="center"/>
      <protection locked="0"/>
    </xf>
    <xf fontId="3" fillId="0" borderId="26" numFmtId="14" xfId="0" applyNumberFormat="1" applyFont="1" applyBorder="1" applyAlignment="1" applyProtection="1">
      <alignment horizontal="center" vertical="center"/>
      <protection locked="0"/>
    </xf>
    <xf fontId="3" fillId="0" borderId="26" numFmtId="164" xfId="0" applyNumberFormat="1" applyFont="1" applyBorder="1" applyAlignment="1" applyProtection="1">
      <alignment vertical="center"/>
      <protection locked="0"/>
    </xf>
    <xf fontId="3" fillId="0" borderId="27" numFmtId="0" xfId="0" applyFont="1" applyBorder="1" applyAlignment="1" applyProtection="1">
      <alignment horizontal="center" vertical="center"/>
      <protection locked="0"/>
    </xf>
    <xf fontId="26" fillId="0" borderId="50" numFmtId="0" xfId="0" applyFont="1" applyBorder="1" applyAlignment="1">
      <alignment horizontal="center" vertical="center" wrapText="1"/>
    </xf>
    <xf fontId="26" fillId="0" borderId="51" numFmtId="0" xfId="0" applyFont="1" applyBorder="1" applyAlignment="1">
      <alignment horizontal="center" vertical="center" wrapText="1"/>
    </xf>
    <xf fontId="26" fillId="0" borderId="52" numFmtId="0" xfId="0" applyFont="1" applyBorder="1" applyAlignment="1">
      <alignment horizontal="center" vertical="center" wrapText="1"/>
    </xf>
    <xf fontId="13" fillId="0" borderId="0" numFmtId="0" xfId="0" applyFont="1" applyAlignment="1">
      <alignment vertical="center"/>
    </xf>
    <xf fontId="13" fillId="0" borderId="0" numFmtId="0" xfId="0" applyFont="1" applyAlignment="1" applyProtection="1">
      <alignment vertical="center"/>
      <protection hidden="1"/>
    </xf>
    <xf fontId="28" fillId="0" borderId="0" numFmtId="0" xfId="0" applyFont="1"/>
    <xf fontId="3" fillId="0" borderId="53" numFmtId="0" xfId="0" applyFont="1" applyBorder="1" applyAlignment="1">
      <alignment horizontal="center" vertical="center"/>
    </xf>
    <xf fontId="3" fillId="0" borderId="9" numFmtId="14" xfId="0" applyNumberFormat="1" applyFont="1" applyBorder="1" applyAlignment="1" applyProtection="1">
      <alignment horizontal="center" vertical="center"/>
      <protection locked="0"/>
    </xf>
    <xf fontId="3" fillId="0" borderId="54" numFmtId="0" xfId="0" applyFont="1" applyBorder="1" applyAlignment="1" applyProtection="1">
      <alignment horizontal="center" vertical="center"/>
      <protection locked="0"/>
    </xf>
    <xf fontId="29" fillId="0" borderId="55" numFmtId="0" xfId="0" applyFont="1" applyBorder="1" applyAlignment="1">
      <alignment horizontal="center" vertical="center" wrapText="1"/>
    </xf>
    <xf fontId="29" fillId="0" borderId="56" numFmtId="0" xfId="0" applyFont="1" applyBorder="1" applyAlignment="1">
      <alignment horizontal="center" vertical="center" wrapText="1"/>
    </xf>
    <xf fontId="29" fillId="0" borderId="57" numFmtId="0" xfId="0" applyFont="1" applyBorder="1" applyAlignment="1">
      <alignment horizontal="center" vertical="center" wrapText="1"/>
    </xf>
    <xf fontId="29" fillId="0" borderId="58" numFmtId="0" xfId="0" applyFont="1" applyBorder="1" applyAlignment="1">
      <alignment horizontal="center" vertical="center" wrapText="1"/>
    </xf>
    <xf fontId="29" fillId="0" borderId="59" numFmtId="0" xfId="0" applyFont="1" applyBorder="1" applyAlignment="1">
      <alignment horizontal="center" vertical="center" wrapText="1"/>
    </xf>
    <xf fontId="29" fillId="0" borderId="60" numFmtId="0" xfId="0" applyFont="1" applyBorder="1" applyAlignment="1">
      <alignment horizontal="center" vertical="center" wrapText="1"/>
    </xf>
    <xf fontId="29" fillId="0" borderId="61" numFmtId="0" xfId="0" applyFont="1" applyBorder="1" applyAlignment="1">
      <alignment horizontal="center" vertical="center" wrapText="1"/>
    </xf>
    <xf fontId="29" fillId="0" borderId="62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right" vertical="center"/>
    </xf>
    <xf fontId="30" fillId="0" borderId="63" numFmtId="0" xfId="0" applyFont="1" applyBorder="1" applyAlignment="1" applyProtection="1">
      <alignment horizontal="center" vertical="center"/>
      <protection hidden="1"/>
    </xf>
    <xf fontId="30" fillId="5" borderId="25" numFmtId="0" xfId="0" applyFont="1" applyFill="1" applyBorder="1" applyAlignment="1" applyProtection="1">
      <alignment horizontal="center" vertical="center"/>
      <protection locked="0"/>
    </xf>
    <xf fontId="30" fillId="5" borderId="4" numFmtId="0" xfId="0" applyFont="1" applyFill="1" applyBorder="1" applyAlignment="1" applyProtection="1">
      <alignment horizontal="center" vertical="center"/>
      <protection locked="0"/>
    </xf>
    <xf fontId="11" fillId="0" borderId="64" numFmtId="165" xfId="3" applyNumberFormat="1" applyFont="1" applyBorder="1" applyAlignment="1" applyProtection="1">
      <alignment horizontal="center" vertical="center"/>
      <protection hidden="1"/>
    </xf>
    <xf fontId="30" fillId="0" borderId="65" numFmtId="0" xfId="0" applyFont="1" applyBorder="1" applyAlignment="1" applyProtection="1">
      <alignment horizontal="center" vertical="center"/>
      <protection hidden="1"/>
    </xf>
    <xf fontId="30" fillId="5" borderId="66" numFmtId="0" xfId="0" applyFont="1" applyFill="1" applyBorder="1" applyAlignment="1" applyProtection="1">
      <alignment horizontal="center" vertical="center"/>
      <protection locked="0"/>
    </xf>
    <xf fontId="30" fillId="5" borderId="7" numFmtId="0" xfId="0" applyFont="1" applyFill="1" applyBorder="1" applyAlignment="1" applyProtection="1">
      <alignment horizontal="center" vertical="center"/>
      <protection locked="0"/>
    </xf>
    <xf fontId="11" fillId="0" borderId="67" numFmtId="165" xfId="3" applyNumberFormat="1" applyFont="1" applyBorder="1" applyAlignment="1" applyProtection="1">
      <alignment horizontal="center" vertical="center"/>
      <protection hidden="1"/>
    </xf>
    <xf fontId="30" fillId="0" borderId="68" numFmtId="0" xfId="0" applyFont="1" applyBorder="1" applyAlignment="1" applyProtection="1">
      <alignment horizontal="center" vertical="center"/>
      <protection hidden="1"/>
    </xf>
    <xf fontId="30" fillId="5" borderId="34" numFmtId="0" xfId="0" applyFont="1" applyFill="1" applyBorder="1" applyAlignment="1" applyProtection="1">
      <alignment horizontal="center" vertical="center"/>
      <protection locked="0"/>
    </xf>
    <xf fontId="30" fillId="5" borderId="69" numFmtId="0" xfId="0" applyFont="1" applyFill="1" applyBorder="1" applyAlignment="1" applyProtection="1">
      <alignment horizontal="center" vertical="center"/>
      <protection locked="0"/>
    </xf>
    <xf fontId="11" fillId="0" borderId="70" numFmtId="165" xfId="3" applyNumberFormat="1" applyFont="1" applyBorder="1" applyAlignment="1" applyProtection="1">
      <alignment horizontal="center" vertical="center"/>
      <protection hidden="1"/>
    </xf>
    <xf fontId="31" fillId="0" borderId="0" numFmtId="0" xfId="0" applyFont="1" applyAlignment="1">
      <alignment vertical="center" wrapText="1"/>
    </xf>
    <xf fontId="3" fillId="0" borderId="9" numFmtId="14" xfId="0" applyNumberFormat="1" applyFont="1" applyBorder="1" applyAlignment="1" applyProtection="1">
      <alignment vertical="center"/>
      <protection locked="0"/>
    </xf>
    <xf fontId="3" fillId="0" borderId="9" numFmtId="1" xfId="0" applyNumberFormat="1" applyFont="1" applyBorder="1" applyAlignment="1" applyProtection="1">
      <alignment vertical="center"/>
      <protection locked="0"/>
    </xf>
    <xf fontId="3" fillId="0" borderId="9" numFmtId="0" xfId="0" applyFont="1" applyBorder="1" applyAlignment="1" applyProtection="1">
      <alignment horizontal="center" vertical="center"/>
      <protection locked="0"/>
    </xf>
    <xf fontId="29" fillId="0" borderId="0" numFmtId="0" xfId="0" applyFont="1" applyAlignment="1">
      <alignment horizontal="center" vertical="center" wrapText="1"/>
    </xf>
    <xf fontId="17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left" vertical="center" wrapText="1"/>
    </xf>
    <xf fontId="3" fillId="0" borderId="0" numFmtId="166" xfId="0" applyNumberFormat="1" applyFont="1" applyAlignment="1">
      <alignment vertical="center" wrapText="1"/>
    </xf>
    <xf fontId="3" fillId="0" borderId="0" numFmtId="166" xfId="0" applyNumberFormat="1" applyFont="1" applyAlignment="1">
      <alignment vertical="center"/>
    </xf>
    <xf fontId="32" fillId="4" borderId="0" numFmtId="0" xfId="0" applyFont="1" applyFill="1" applyAlignment="1">
      <alignment horizontal="center" vertical="center" wrapText="1"/>
    </xf>
    <xf fontId="32" fillId="4" borderId="12" numFmtId="0" xfId="0" applyFont="1" applyFill="1" applyBorder="1" applyAlignment="1">
      <alignment horizontal="center" vertical="center" wrapText="1"/>
    </xf>
    <xf fontId="33" fillId="6" borderId="0" numFmtId="0" xfId="0" applyFont="1" applyFill="1" applyAlignment="1">
      <alignment horizontal="center" vertical="center" wrapText="1"/>
    </xf>
    <xf fontId="34" fillId="0" borderId="71" numFmtId="166" xfId="0" applyNumberFormat="1" applyFont="1" applyBorder="1" applyAlignment="1" applyProtection="1">
      <alignment vertical="center"/>
      <protection locked="0"/>
    </xf>
    <xf fontId="34" fillId="0" borderId="72" numFmtId="166" xfId="0" applyNumberFormat="1" applyFont="1" applyBorder="1" applyAlignment="1" applyProtection="1">
      <alignment vertical="center"/>
      <protection locked="0"/>
    </xf>
    <xf fontId="34" fillId="0" borderId="7" numFmtId="0" xfId="0" applyFont="1" applyBorder="1" applyAlignment="1" applyProtection="1">
      <alignment horizontal="center" vertical="center"/>
      <protection locked="0"/>
    </xf>
    <xf fontId="34" fillId="0" borderId="73" numFmtId="0" xfId="0" applyFont="1" applyBorder="1" applyAlignment="1" applyProtection="1">
      <alignment horizontal="center" vertical="center"/>
      <protection locked="0"/>
    </xf>
    <xf fontId="34" fillId="0" borderId="74" numFmtId="0" xfId="0" applyFont="1" applyBorder="1" applyAlignment="1" applyProtection="1">
      <alignment horizontal="center" vertical="center"/>
      <protection locked="0"/>
    </xf>
    <xf fontId="27" fillId="0" borderId="0" numFmtId="0" xfId="0" applyFont="1" applyAlignment="1">
      <alignment horizontal="center" vertical="center" wrapText="1"/>
    </xf>
    <xf fontId="12" fillId="0" borderId="0" numFmtId="0" xfId="0" applyFont="1" applyAlignment="1">
      <alignment vertical="center"/>
    </xf>
    <xf fontId="35" fillId="7" borderId="75" numFmtId="0" xfId="0" applyFont="1" applyFill="1" applyBorder="1" applyAlignment="1" applyProtection="1">
      <alignment horizontal="center" vertical="center"/>
      <protection hidden="1"/>
    </xf>
    <xf fontId="35" fillId="7" borderId="73" numFmtId="0" xfId="0" applyFont="1" applyFill="1" applyBorder="1" applyAlignment="1" applyProtection="1">
      <alignment horizontal="center" vertical="center"/>
      <protection hidden="1"/>
    </xf>
    <xf fontId="35" fillId="7" borderId="74" numFmtId="0" xfId="0" applyFont="1" applyFill="1" applyBorder="1" applyAlignment="1" applyProtection="1">
      <alignment horizontal="center" vertical="center"/>
      <protection hidden="1"/>
    </xf>
    <xf fontId="32" fillId="4" borderId="76" numFmtId="0" xfId="0" applyFont="1" applyFill="1" applyBorder="1" applyAlignment="1">
      <alignment horizontal="center" vertical="center" wrapText="1"/>
    </xf>
    <xf fontId="32" fillId="4" borderId="77" numFmtId="0" xfId="0" applyFont="1" applyFill="1" applyBorder="1" applyAlignment="1">
      <alignment horizontal="center" vertical="center" wrapText="1"/>
    </xf>
    <xf fontId="3" fillId="0" borderId="75" numFmtId="0" xfId="0" applyFont="1" applyBorder="1" applyAlignment="1">
      <alignment horizontal="center" vertical="center"/>
    </xf>
    <xf fontId="3" fillId="0" borderId="73" numFmtId="0" xfId="0" applyFont="1" applyBorder="1" applyAlignment="1">
      <alignment horizontal="center" vertical="center"/>
    </xf>
    <xf fontId="3" fillId="0" borderId="74" numFmtId="0" xfId="0" applyFont="1" applyBorder="1" applyAlignment="1">
      <alignment horizontal="center" vertical="center"/>
    </xf>
    <xf fontId="36" fillId="0" borderId="0" numFmtId="0" xfId="0" applyFont="1" applyAlignment="1">
      <alignment vertical="center"/>
    </xf>
    <xf fontId="37" fillId="7" borderId="9" numFmtId="0" xfId="0" applyFont="1" applyFill="1" applyBorder="1" applyAlignment="1">
      <alignment horizontal="center" textRotation="90" vertical="center"/>
    </xf>
    <xf fontId="38" fillId="7" borderId="78" numFmtId="0" xfId="0" applyFont="1" applyFill="1" applyBorder="1" applyAlignment="1">
      <alignment horizontal="center" vertical="center"/>
    </xf>
    <xf fontId="26" fillId="6" borderId="78" numFmtId="0" xfId="0" applyFont="1" applyFill="1" applyBorder="1" applyAlignment="1">
      <alignment horizontal="center" vertical="center" wrapText="1"/>
    </xf>
    <xf fontId="39" fillId="6" borderId="78" numFmtId="0" xfId="0" applyFont="1" applyFill="1" applyBorder="1" applyAlignment="1">
      <alignment horizontal="center" vertical="center" wrapText="1"/>
    </xf>
    <xf fontId="36" fillId="7" borderId="78" numFmtId="166" xfId="0" applyNumberFormat="1" applyFont="1" applyFill="1" applyBorder="1" applyAlignment="1">
      <alignment horizontal="center" vertical="top" wrapText="1"/>
    </xf>
    <xf fontId="36" fillId="7" borderId="79" numFmtId="166" xfId="0" applyNumberFormat="1" applyFont="1" applyFill="1" applyBorder="1" applyAlignment="1">
      <alignment horizontal="center" vertical="top" wrapText="1"/>
    </xf>
    <xf fontId="36" fillId="7" borderId="80" numFmtId="0" xfId="0" applyFont="1" applyFill="1" applyBorder="1" applyAlignment="1">
      <alignment horizontal="center" vertical="center" wrapText="1"/>
    </xf>
    <xf fontId="40" fillId="0" borderId="0" numFmtId="0" xfId="0" applyFont="1" applyAlignment="1">
      <alignment horizontal="center" vertical="center"/>
    </xf>
    <xf fontId="41" fillId="7" borderId="26" numFmtId="0" xfId="0" applyFont="1" applyFill="1" applyBorder="1" applyAlignment="1">
      <alignment horizontal="center" vertical="center"/>
    </xf>
    <xf fontId="38" fillId="7" borderId="26" numFmtId="0" xfId="0" applyFont="1" applyFill="1" applyBorder="1" applyAlignment="1">
      <alignment horizontal="center" vertical="center"/>
    </xf>
    <xf fontId="26" fillId="6" borderId="26" numFmtId="0" xfId="0" applyFont="1" applyFill="1" applyBorder="1" applyAlignment="1">
      <alignment horizontal="center" vertical="center" wrapText="1"/>
    </xf>
    <xf fontId="26" fillId="6" borderId="25" numFmtId="0" xfId="0" applyFont="1" applyFill="1" applyBorder="1" applyAlignment="1">
      <alignment horizontal="center" vertical="center" wrapText="1"/>
    </xf>
    <xf fontId="42" fillId="7" borderId="66" numFmtId="2" xfId="0" applyNumberFormat="1" applyFont="1" applyFill="1" applyBorder="1" applyAlignment="1" applyProtection="1">
      <alignment horizontal="center" vertical="center" wrapText="1"/>
      <protection hidden="1"/>
    </xf>
    <xf fontId="40" fillId="7" borderId="80" numFmtId="0" xfId="0" applyFont="1" applyFill="1" applyBorder="1" applyAlignment="1" applyProtection="1">
      <alignment horizontal="center" vertical="center" wrapText="1"/>
      <protection hidden="1"/>
    </xf>
    <xf fontId="27" fillId="0" borderId="76" numFmtId="0" xfId="0" applyFont="1" applyBorder="1" applyAlignment="1">
      <alignment horizontal="center" vertical="center" wrapText="1"/>
    </xf>
    <xf fontId="20" fillId="0" borderId="0" numFmtId="0" xfId="0" applyFont="1" applyAlignment="1">
      <alignment vertical="center"/>
    </xf>
    <xf fontId="20" fillId="7" borderId="26" numFmtId="0" xfId="0" applyFont="1" applyFill="1" applyBorder="1" applyAlignment="1">
      <alignment horizontal="center" vertical="center"/>
    </xf>
    <xf fontId="20" fillId="8" borderId="26" numFmtId="0" xfId="0" applyFont="1" applyFill="1" applyBorder="1" applyAlignment="1" applyProtection="1">
      <alignment horizontal="center" vertical="center"/>
      <protection hidden="1"/>
    </xf>
    <xf fontId="20" fillId="8" borderId="81" numFmtId="0" xfId="0" applyFont="1" applyFill="1" applyBorder="1" applyAlignment="1" applyProtection="1">
      <alignment horizontal="center" vertical="center"/>
      <protection hidden="1"/>
    </xf>
    <xf fontId="34" fillId="0" borderId="9" numFmtId="0" xfId="0" applyFont="1" applyBorder="1" applyAlignment="1" applyProtection="1">
      <alignment horizontal="center" vertical="center"/>
      <protection locked="0"/>
    </xf>
    <xf fontId="3" fillId="0" borderId="9" numFmtId="0" xfId="0" applyFont="1" applyBorder="1" applyAlignment="1" applyProtection="1">
      <alignment horizontal="center" vertical="center" wrapText="1"/>
      <protection locked="0"/>
    </xf>
    <xf fontId="43" fillId="0" borderId="66" numFmtId="0" xfId="0" applyFont="1" applyBorder="1" applyAlignment="1" applyProtection="1">
      <alignment horizontal="center" vertical="center" wrapText="1"/>
      <protection locked="0"/>
    </xf>
    <xf fontId="20" fillId="0" borderId="82" numFmtId="166" xfId="0" applyNumberFormat="1" applyFont="1" applyBorder="1" applyAlignment="1" applyProtection="1">
      <alignment horizontal="center" vertical="center" wrapText="1"/>
      <protection locked="0"/>
    </xf>
    <xf fontId="20" fillId="0" borderId="9" numFmtId="166" xfId="0" applyNumberFormat="1" applyFont="1" applyBorder="1" applyAlignment="1" applyProtection="1">
      <alignment horizontal="center" vertical="center" wrapText="1"/>
      <protection locked="0"/>
    </xf>
    <xf fontId="20" fillId="8" borderId="9" numFmtId="166" xfId="0" applyNumberFormat="1" applyFont="1" applyFill="1" applyBorder="1" applyAlignment="1">
      <alignment horizontal="center" vertical="center"/>
    </xf>
    <xf fontId="20" fillId="0" borderId="9" numFmtId="166" xfId="0" applyNumberFormat="1" applyFont="1" applyBorder="1" applyAlignment="1" applyProtection="1">
      <alignment horizontal="center" vertical="center"/>
      <protection locked="0"/>
    </xf>
    <xf fontId="20" fillId="0" borderId="80" numFmtId="0" xfId="0" applyFont="1" applyBorder="1" applyAlignment="1" applyProtection="1">
      <alignment horizontal="center" vertical="center" wrapText="1"/>
      <protection locked="0"/>
    </xf>
    <xf fontId="3" fillId="0" borderId="9" numFmtId="0" xfId="0" applyFont="1" applyBorder="1" applyAlignment="1">
      <alignment vertical="center"/>
    </xf>
    <xf fontId="20" fillId="7" borderId="9" numFmtId="0" xfId="0" applyFont="1" applyFill="1" applyBorder="1" applyAlignment="1">
      <alignment horizontal="center" vertical="center"/>
    </xf>
    <xf fontId="3" fillId="0" borderId="83" numFmtId="0" xfId="0" applyFont="1" applyBorder="1" applyAlignment="1">
      <alignment vertical="center"/>
    </xf>
    <xf fontId="44" fillId="0" borderId="0" numFmtId="0" xfId="0" applyFont="1"/>
    <xf fontId="45" fillId="0" borderId="0" numFmtId="0" xfId="0" applyFont="1"/>
    <xf fontId="46" fillId="0" borderId="0" numFmtId="0" xfId="0" applyFont="1" applyAlignment="1" applyProtection="1">
      <alignment horizontal="center" vertical="center"/>
      <protection locked="0"/>
    </xf>
    <xf fontId="47" fillId="0" borderId="0" numFmtId="0" xfId="0" applyFont="1" applyAlignment="1">
      <alignment horizontal="center" vertical="top"/>
    </xf>
    <xf fontId="45" fillId="0" borderId="0" numFmtId="0" xfId="0" applyFont="1" applyAlignment="1">
      <alignment vertical="top"/>
    </xf>
    <xf fontId="48" fillId="0" borderId="0" numFmtId="0" xfId="0" applyFont="1" applyAlignment="1">
      <alignment vertical="top"/>
    </xf>
    <xf fontId="45" fillId="0" borderId="0" numFmtId="0" xfId="0" applyFont="1" applyAlignment="1">
      <alignment horizontal="right" vertical="top"/>
    </xf>
    <xf fontId="45" fillId="0" borderId="0" numFmtId="0" xfId="0" applyFont="1" applyAlignment="1">
      <alignment horizontal="left" vertical="top" wrapText="1"/>
    </xf>
    <xf fontId="0" fillId="0" borderId="0" numFmtId="0" xfId="0" applyAlignment="1">
      <alignment vertical="center"/>
    </xf>
    <xf fontId="44" fillId="0" borderId="0" numFmtId="0" xfId="0" applyFont="1" applyAlignment="1">
      <alignment vertical="center"/>
    </xf>
    <xf fontId="45" fillId="0" borderId="0" numFmtId="0" xfId="0" applyFont="1" applyAlignment="1">
      <alignment horizontal="right" vertical="center"/>
    </xf>
    <xf fontId="36" fillId="0" borderId="0" numFmtId="0" xfId="0" applyFont="1" applyAlignment="1">
      <alignment horizontal="left" vertical="center" wrapText="1"/>
    </xf>
    <xf fontId="36" fillId="0" borderId="0" numFmtId="0" xfId="0" applyFont="1" applyAlignment="1">
      <alignment horizontal="left" vertical="center"/>
    </xf>
    <xf fontId="45" fillId="0" borderId="0" numFmtId="0" xfId="0" applyFont="1" applyAlignment="1">
      <alignment horizontal="center" vertical="top"/>
    </xf>
    <xf fontId="49" fillId="0" borderId="0" numFmtId="0" xfId="0" applyFont="1" applyAlignment="1">
      <alignment horizontal="center" vertical="center" wrapText="1"/>
    </xf>
    <xf fontId="50" fillId="0" borderId="44" numFmtId="0" xfId="0" applyFont="1" applyBorder="1" applyAlignment="1">
      <alignment horizontal="center" vertical="center" wrapText="1"/>
    </xf>
    <xf fontId="50" fillId="0" borderId="45" numFmtId="0" xfId="0" applyFont="1" applyBorder="1" applyAlignment="1">
      <alignment horizontal="center" vertical="center" wrapText="1"/>
    </xf>
    <xf fontId="51" fillId="0" borderId="45" numFmtId="0" xfId="0" applyFont="1" applyBorder="1" applyAlignment="1">
      <alignment horizontal="center" vertical="center" wrapText="1"/>
    </xf>
    <xf fontId="52" fillId="0" borderId="45" numFmtId="0" xfId="0" applyFont="1" applyBorder="1" applyAlignment="1">
      <alignment horizontal="center" vertical="center" wrapText="1"/>
    </xf>
    <xf fontId="50" fillId="0" borderId="46" numFmtId="0" xfId="0" applyFont="1" applyBorder="1" applyAlignment="1">
      <alignment horizontal="center" vertical="center" wrapText="1"/>
    </xf>
    <xf fontId="49" fillId="0" borderId="0" numFmtId="0" xfId="0" applyFont="1" applyAlignment="1">
      <alignment horizontal="center" vertical="center"/>
    </xf>
    <xf fontId="53" fillId="0" borderId="84" numFmtId="0" xfId="0" applyFont="1" applyBorder="1" applyAlignment="1" applyProtection="1">
      <alignment vertical="center" wrapText="1"/>
    </xf>
    <xf fontId="53" fillId="0" borderId="85" numFmtId="0" xfId="0" applyFont="1" applyBorder="1" applyAlignment="1" applyProtection="1">
      <alignment vertical="center" wrapText="1"/>
    </xf>
    <xf fontId="53" fillId="0" borderId="9" numFmtId="167" xfId="0" applyNumberFormat="1" applyFont="1" applyBorder="1" applyAlignment="1" applyProtection="1">
      <alignment horizontal="center" vertical="center"/>
    </xf>
    <xf fontId="53" fillId="0" borderId="85" numFmtId="0" xfId="0" applyFont="1" applyBorder="1" applyAlignment="1" applyProtection="1">
      <alignment vertical="center"/>
      <protection locked="0"/>
    </xf>
    <xf fontId="54" fillId="0" borderId="85" numFmtId="0" xfId="0" applyFont="1" applyBorder="1" applyAlignment="1" applyProtection="1">
      <alignment horizontal="center" vertical="center"/>
      <protection locked="0"/>
    </xf>
    <xf fontId="53" fillId="0" borderId="86" numFmtId="0" xfId="0" applyFont="1" applyBorder="1" applyAlignment="1" applyProtection="1">
      <alignment vertical="top"/>
      <protection locked="0"/>
    </xf>
    <xf fontId="53" fillId="0" borderId="53" numFmtId="0" xfId="0" applyFont="1" applyBorder="1" applyAlignment="1" applyProtection="1">
      <alignment vertical="center" wrapText="1"/>
    </xf>
    <xf fontId="53" fillId="0" borderId="9" numFmtId="0" xfId="0" applyFont="1" applyBorder="1" applyAlignment="1" applyProtection="1">
      <alignment vertical="center" wrapText="1"/>
    </xf>
    <xf fontId="53" fillId="0" borderId="9" numFmtId="0" xfId="0" applyFont="1" applyBorder="1" applyAlignment="1" applyProtection="1">
      <alignment vertical="center"/>
      <protection locked="0"/>
    </xf>
    <xf fontId="53" fillId="0" borderId="54" numFmtId="0" xfId="0" applyFont="1" applyBorder="1" applyAlignment="1" applyProtection="1">
      <alignment vertical="top"/>
      <protection locked="0"/>
    </xf>
    <xf fontId="0" fillId="0" borderId="0" numFmtId="0" xfId="0" applyAlignment="1">
      <alignment vertical="top"/>
    </xf>
    <xf fontId="49" fillId="0" borderId="0" numFmtId="0" xfId="0" applyFont="1" applyAlignment="1">
      <alignment horizontal="center" vertical="top"/>
    </xf>
    <xf fontId="53" fillId="0" borderId="53" numFmtId="0" xfId="0" applyFont="1" applyBorder="1" applyAlignment="1" applyProtection="1">
      <alignment vertical="top" wrapText="1"/>
    </xf>
    <xf fontId="53" fillId="0" borderId="9" numFmtId="0" xfId="0" applyFont="1" applyBorder="1" applyAlignment="1" applyProtection="1">
      <alignment vertical="top"/>
      <protection locked="0"/>
    </xf>
    <xf fontId="53" fillId="0" borderId="32" numFmtId="0" xfId="0" applyFont="1" applyBorder="1" applyAlignment="1" applyProtection="1">
      <alignment vertical="center" wrapText="1"/>
    </xf>
    <xf fontId="53" fillId="0" borderId="35" numFmtId="0" xfId="0" applyFont="1" applyBorder="1" applyAlignment="1" applyProtection="1">
      <alignment vertical="center" wrapText="1"/>
    </xf>
    <xf fontId="53" fillId="0" borderId="35" numFmtId="167" xfId="0" applyNumberFormat="1" applyFont="1" applyBorder="1" applyAlignment="1" applyProtection="1">
      <alignment horizontal="center" vertical="center"/>
    </xf>
    <xf fontId="53" fillId="0" borderId="35" numFmtId="0" xfId="0" applyFont="1" applyBorder="1" applyAlignment="1" applyProtection="1">
      <alignment vertical="center"/>
      <protection locked="0"/>
    </xf>
    <xf fontId="53" fillId="0" borderId="36" numFmtId="0" xfId="0" applyFont="1" applyBorder="1" applyAlignment="1" applyProtection="1">
      <alignment vertical="top"/>
      <protection locked="0"/>
    </xf>
    <xf fontId="12" fillId="0" borderId="0" numFmtId="0" xfId="0" applyFont="1"/>
    <xf fontId="12" fillId="0" borderId="87" numFmtId="0" xfId="0" applyFont="1" applyBorder="1"/>
    <xf fontId="12" fillId="0" borderId="48" numFmtId="0" xfId="0" applyFont="1" applyBorder="1"/>
    <xf fontId="3" fillId="0" borderId="48" numFmtId="0" xfId="0" applyFont="1" applyBorder="1" applyAlignment="1">
      <alignment horizontal="center" vertical="center"/>
    </xf>
    <xf fontId="3" fillId="0" borderId="48" numFmtId="0" xfId="0" applyFont="1" applyBorder="1"/>
    <xf fontId="3" fillId="0" borderId="49" numFmtId="0" xfId="0" applyFont="1" applyBorder="1"/>
    <xf fontId="12" fillId="0" borderId="0" numFmtId="0" xfId="0" applyFont="1" applyAlignment="1">
      <alignment horizontal="center" vertical="center"/>
    </xf>
    <xf fontId="12" fillId="0" borderId="87" numFmtId="0" xfId="0" applyFont="1" applyBorder="1" applyAlignment="1">
      <alignment horizontal="center" vertical="center"/>
    </xf>
    <xf fontId="55" fillId="0" borderId="71" numFmtId="0" xfId="0" applyFont="1" applyBorder="1" applyAlignment="1">
      <alignment horizontal="center" vertical="center" wrapText="1"/>
    </xf>
    <xf fontId="55" fillId="0" borderId="72" numFmtId="0" xfId="0" applyFont="1" applyBorder="1" applyAlignment="1">
      <alignment horizontal="center" vertical="center" wrapText="1"/>
    </xf>
    <xf fontId="56" fillId="0" borderId="88" numFmtId="0" xfId="0" applyFont="1" applyBorder="1" applyAlignment="1">
      <alignment horizontal="center" vertical="center" wrapText="1"/>
    </xf>
    <xf fontId="56" fillId="0" borderId="89" numFmtId="0" xfId="0" applyFont="1" applyBorder="1" applyAlignment="1">
      <alignment horizontal="center" vertical="center" wrapText="1"/>
    </xf>
    <xf fontId="57" fillId="0" borderId="71" numFmtId="0" xfId="0" applyFont="1" applyBorder="1" applyAlignment="1">
      <alignment horizontal="right" vertical="center" wrapText="1"/>
    </xf>
    <xf fontId="56" fillId="0" borderId="72" numFmtId="0" xfId="0" applyFont="1" applyBorder="1" applyAlignment="1">
      <alignment horizontal="left" vertical="center" wrapText="1"/>
    </xf>
    <xf fontId="56" fillId="0" borderId="88" numFmtId="0" xfId="0" applyFont="1" applyBorder="1" applyAlignment="1">
      <alignment horizontal="left" vertical="center" wrapText="1"/>
    </xf>
    <xf fontId="56" fillId="0" borderId="89" numFmtId="0" xfId="0" applyFont="1" applyBorder="1" applyAlignment="1">
      <alignment horizontal="left" vertical="center" wrapText="1"/>
    </xf>
    <xf fontId="57" fillId="0" borderId="90" numFmtId="0" xfId="0" applyFont="1" applyBorder="1" applyAlignment="1">
      <alignment horizontal="right" vertical="center" wrapText="1"/>
    </xf>
    <xf fontId="57" fillId="0" borderId="51" numFmtId="0" xfId="0" applyFont="1" applyBorder="1" applyAlignment="1">
      <alignment horizontal="right" vertical="center" wrapText="1"/>
    </xf>
    <xf fontId="56" fillId="0" borderId="51" numFmtId="0" xfId="0" applyFont="1" applyBorder="1" applyAlignment="1">
      <alignment horizontal="left" vertical="center" wrapText="1"/>
    </xf>
    <xf fontId="56" fillId="0" borderId="91" numFmtId="0" xfId="0" applyFont="1" applyBorder="1" applyAlignment="1">
      <alignment horizontal="left" vertical="center" wrapText="1"/>
    </xf>
    <xf fontId="20" fillId="0" borderId="72" numFmtId="0" xfId="0" applyFont="1" applyBorder="1" applyAlignment="1">
      <alignment horizontal="center" vertical="center" wrapText="1"/>
    </xf>
    <xf fontId="20" fillId="0" borderId="89" numFmtId="0" xfId="0" applyFont="1" applyBorder="1" applyAlignment="1">
      <alignment horizontal="center" vertical="center" wrapText="1"/>
    </xf>
    <xf fontId="11" fillId="0" borderId="87" numFmtId="0" xfId="0" applyFont="1" applyBorder="1"/>
    <xf fontId="11" fillId="0" borderId="0" numFmtId="0" xfId="0" applyFont="1"/>
    <xf fontId="55" fillId="0" borderId="92" numFmtId="0" xfId="0" applyFont="1" applyBorder="1" applyAlignment="1">
      <alignment horizontal="center" vertical="center" wrapText="1"/>
    </xf>
    <xf fontId="55" fillId="0" borderId="79" numFmtId="0" xfId="0" applyFont="1" applyBorder="1" applyAlignment="1">
      <alignment horizontal="center" vertical="center" wrapText="1"/>
    </xf>
    <xf fontId="56" fillId="0" borderId="93" numFmtId="0" xfId="0" applyFont="1" applyBorder="1" applyAlignment="1">
      <alignment horizontal="center" vertical="center" wrapText="1"/>
    </xf>
    <xf fontId="56" fillId="0" borderId="94" numFmtId="0" xfId="0" applyFont="1" applyBorder="1" applyAlignment="1">
      <alignment horizontal="center" vertical="center" wrapText="1"/>
    </xf>
    <xf fontId="56" fillId="0" borderId="95" numFmtId="0" xfId="0" applyFont="1" applyBorder="1" applyAlignment="1">
      <alignment horizontal="center" vertical="center" wrapText="1"/>
    </xf>
    <xf fontId="55" fillId="0" borderId="75" numFmtId="0" xfId="0" applyFont="1" applyBorder="1" applyAlignment="1">
      <alignment horizontal="center" vertical="center" wrapText="1"/>
    </xf>
    <xf fontId="57" fillId="0" borderId="96" numFmtId="0" xfId="0" applyFont="1" applyBorder="1" applyAlignment="1">
      <alignment horizontal="right" vertical="center" wrapText="1"/>
    </xf>
    <xf fontId="56" fillId="0" borderId="97" numFmtId="0" xfId="0" applyFont="1" applyBorder="1" applyAlignment="1">
      <alignment horizontal="left" vertical="center" wrapText="1"/>
    </xf>
    <xf fontId="56" fillId="0" borderId="98" numFmtId="0" xfId="0" applyFont="1" applyBorder="1" applyAlignment="1">
      <alignment horizontal="left" vertical="center" wrapText="1"/>
    </xf>
    <xf fontId="56" fillId="0" borderId="99" numFmtId="0" xfId="0" applyFont="1" applyBorder="1" applyAlignment="1">
      <alignment horizontal="left" vertical="center" wrapText="1"/>
    </xf>
    <xf fontId="57" fillId="0" borderId="100" numFmtId="0" xfId="0" applyFont="1" applyBorder="1" applyAlignment="1">
      <alignment horizontal="right" vertical="center" wrapText="1"/>
    </xf>
    <xf fontId="57" fillId="0" borderId="101" numFmtId="0" xfId="0" applyFont="1" applyBorder="1" applyAlignment="1">
      <alignment horizontal="right" vertical="center" wrapText="1"/>
    </xf>
    <xf fontId="56" fillId="0" borderId="101" numFmtId="0" xfId="0" applyFont="1" applyBorder="1" applyAlignment="1">
      <alignment horizontal="left" vertical="center" wrapText="1"/>
    </xf>
    <xf fontId="56" fillId="0" borderId="102" numFmtId="0" xfId="0" applyFont="1" applyBorder="1" applyAlignment="1">
      <alignment horizontal="left" vertical="center" wrapText="1"/>
    </xf>
    <xf fontId="56" fillId="0" borderId="0" numFmtId="0" xfId="0" applyFont="1" applyAlignment="1">
      <alignment horizontal="left" vertical="center" wrapText="1"/>
    </xf>
    <xf fontId="56" fillId="0" borderId="12" numFmtId="0" xfId="0" applyFont="1" applyBorder="1" applyAlignment="1">
      <alignment horizontal="left" vertical="center" wrapText="1"/>
    </xf>
    <xf fontId="3" fillId="0" borderId="87" numFmtId="0" xfId="0" applyFont="1" applyBorder="1"/>
    <xf fontId="55" fillId="0" borderId="103" numFmtId="0" xfId="0" applyFont="1" applyBorder="1" applyAlignment="1">
      <alignment horizontal="center" vertical="center" wrapText="1"/>
    </xf>
    <xf fontId="55" fillId="0" borderId="104" numFmtId="0" xfId="0" applyFont="1" applyBorder="1" applyAlignment="1">
      <alignment horizontal="center" vertical="center" wrapText="1"/>
    </xf>
    <xf fontId="56" fillId="0" borderId="105" numFmtId="0" xfId="0" applyFont="1" applyBorder="1" applyAlignment="1">
      <alignment horizontal="center" vertical="center" wrapText="1"/>
    </xf>
    <xf fontId="56" fillId="0" borderId="0" numFmtId="0" xfId="0" applyFont="1" applyAlignment="1">
      <alignment horizontal="center" vertical="center" wrapText="1"/>
    </xf>
    <xf fontId="56" fillId="0" borderId="12" numFmtId="0" xfId="0" applyFont="1" applyBorder="1" applyAlignment="1">
      <alignment horizontal="center" vertical="center" wrapText="1"/>
    </xf>
    <xf fontId="58" fillId="0" borderId="6" numFmtId="0" xfId="0" applyFont="1" applyBorder="1" applyAlignment="1">
      <alignment horizontal="center" vertical="center" wrapText="1"/>
    </xf>
    <xf fontId="59" fillId="0" borderId="106" numFmtId="0" xfId="0" applyFont="1" applyBorder="1" applyAlignment="1">
      <alignment horizontal="left" vertical="center" wrapText="1"/>
    </xf>
    <xf fontId="38" fillId="0" borderId="107" numFmtId="14" xfId="0" applyNumberFormat="1" applyFont="1" applyBorder="1" applyAlignment="1">
      <alignment horizontal="center" vertical="center" wrapText="1"/>
    </xf>
    <xf fontId="38" fillId="0" borderId="108" numFmtId="14" xfId="0" applyNumberFormat="1" applyFont="1" applyBorder="1" applyAlignment="1">
      <alignment horizontal="center" vertical="center" wrapText="1"/>
    </xf>
    <xf fontId="38" fillId="0" borderId="109" numFmtId="14" xfId="0" applyNumberFormat="1" applyFont="1" applyBorder="1" applyAlignment="1">
      <alignment horizontal="center" vertical="center" wrapText="1"/>
    </xf>
    <xf fontId="59" fillId="0" borderId="110" numFmtId="0" xfId="0" applyFont="1" applyBorder="1" applyAlignment="1">
      <alignment horizontal="left" vertical="center" wrapText="1"/>
    </xf>
    <xf fontId="26" fillId="0" borderId="107" numFmtId="1" xfId="0" applyNumberFormat="1" applyFont="1" applyBorder="1" applyAlignment="1">
      <alignment horizontal="center" vertical="center" wrapText="1"/>
    </xf>
    <xf fontId="26" fillId="0" borderId="108" numFmtId="1" xfId="0" applyNumberFormat="1" applyFont="1" applyBorder="1" applyAlignment="1">
      <alignment horizontal="center" vertical="center" wrapText="1"/>
    </xf>
    <xf fontId="26" fillId="0" borderId="109" numFmtId="1" xfId="0" applyNumberFormat="1" applyFont="1" applyBorder="1" applyAlignment="1">
      <alignment horizontal="center" vertical="center" wrapText="1"/>
    </xf>
    <xf fontId="20" fillId="0" borderId="71" numFmtId="0" xfId="0" applyFont="1" applyBorder="1" applyAlignment="1">
      <alignment horizontal="center" vertical="center" wrapText="1"/>
    </xf>
    <xf fontId="20" fillId="0" borderId="108" numFmtId="0" xfId="0" applyFont="1" applyBorder="1" applyAlignment="1">
      <alignment horizontal="center" vertical="center" wrapText="1"/>
    </xf>
    <xf fontId="20" fillId="0" borderId="109" numFmtId="0" xfId="0" applyFont="1" applyBorder="1" applyAlignment="1">
      <alignment horizontal="center" vertical="center" wrapText="1"/>
    </xf>
    <xf fontId="38" fillId="0" borderId="0" numFmtId="0" xfId="0" applyFont="1" applyAlignment="1">
      <alignment vertical="center" wrapText="1"/>
    </xf>
    <xf fontId="55" fillId="0" borderId="100" numFmtId="0" xfId="0" applyFont="1" applyBorder="1" applyAlignment="1">
      <alignment horizontal="center" vertical="center" wrapText="1"/>
    </xf>
    <xf fontId="55" fillId="0" borderId="111" numFmtId="0" xfId="0" applyFont="1" applyBorder="1" applyAlignment="1">
      <alignment horizontal="center" vertical="center" wrapText="1"/>
    </xf>
    <xf fontId="56" fillId="0" borderId="112" numFmtId="0" xfId="0" applyFont="1" applyBorder="1" applyAlignment="1">
      <alignment horizontal="center" vertical="center" wrapText="1"/>
    </xf>
    <xf fontId="56" fillId="0" borderId="101" numFmtId="0" xfId="0" applyFont="1" applyBorder="1" applyAlignment="1">
      <alignment horizontal="center" vertical="center" wrapText="1"/>
    </xf>
    <xf fontId="56" fillId="0" borderId="102" numFmtId="0" xfId="0" applyFont="1" applyBorder="1" applyAlignment="1">
      <alignment horizontal="center" vertical="center" wrapText="1"/>
    </xf>
    <xf fontId="58" fillId="0" borderId="113" numFmtId="0" xfId="0" applyFont="1" applyBorder="1" applyAlignment="1">
      <alignment horizontal="center" vertical="center" wrapText="1"/>
    </xf>
    <xf fontId="59" fillId="0" borderId="114" numFmtId="0" xfId="0" applyFont="1" applyBorder="1" applyAlignment="1">
      <alignment horizontal="left" vertical="center" wrapText="1"/>
    </xf>
    <xf fontId="38" fillId="0" borderId="112" numFmtId="0" xfId="0" applyFont="1" applyBorder="1" applyAlignment="1">
      <alignment horizontal="center" vertical="center" wrapText="1"/>
    </xf>
    <xf fontId="38" fillId="0" borderId="101" numFmtId="0" xfId="0" applyFont="1" applyBorder="1" applyAlignment="1">
      <alignment horizontal="center" vertical="center" wrapText="1"/>
    </xf>
    <xf fontId="38" fillId="0" borderId="102" numFmtId="0" xfId="0" applyFont="1" applyBorder="1" applyAlignment="1">
      <alignment horizontal="center" vertical="center" wrapText="1"/>
    </xf>
    <xf fontId="26" fillId="0" borderId="115" numFmtId="164" xfId="0" applyNumberFormat="1" applyFont="1" applyBorder="1" applyAlignment="1">
      <alignment horizontal="center" vertical="center" wrapText="1"/>
    </xf>
    <xf fontId="26" fillId="0" borderId="116" numFmtId="164" xfId="0" applyNumberFormat="1" applyFont="1" applyBorder="1" applyAlignment="1">
      <alignment horizontal="center" vertical="center" wrapText="1"/>
    </xf>
    <xf fontId="26" fillId="0" borderId="117" numFmtId="164" xfId="0" applyNumberFormat="1" applyFont="1" applyBorder="1" applyAlignment="1">
      <alignment horizontal="center" vertical="center" wrapText="1"/>
    </xf>
    <xf fontId="38" fillId="0" borderId="96" numFmtId="0" xfId="0" applyFont="1" applyBorder="1" applyAlignment="1">
      <alignment horizontal="center" vertical="center" wrapText="1"/>
    </xf>
    <xf fontId="38" fillId="0" borderId="116" numFmtId="0" xfId="0" applyFont="1" applyBorder="1" applyAlignment="1">
      <alignment horizontal="center" vertical="center" wrapText="1"/>
    </xf>
    <xf fontId="38" fillId="0" borderId="117" numFmtId="0" xfId="0" applyFont="1" applyBorder="1" applyAlignment="1">
      <alignment horizontal="center" vertical="center" wrapText="1"/>
    </xf>
    <xf fontId="60" fillId="0" borderId="0" numFmtId="0" xfId="0" applyFont="1" applyAlignment="1">
      <alignment horizontal="center" vertical="center" wrapText="1"/>
    </xf>
    <xf fontId="61" fillId="0" borderId="0" numFmtId="0" xfId="0" applyFont="1" applyAlignment="1">
      <alignment horizontal="center" vertical="center" wrapText="1"/>
    </xf>
    <xf fontId="60" fillId="0" borderId="0" numFmtId="0" xfId="0" applyFont="1" applyAlignment="1">
      <alignment horizontal="left" vertical="center" wrapText="1"/>
    </xf>
    <xf fontId="38" fillId="0" borderId="0" numFmtId="0" xfId="0" applyFont="1" applyAlignment="1">
      <alignment horizontal="center" vertical="center" wrapText="1"/>
    </xf>
    <xf fontId="26" fillId="0" borderId="0" numFmtId="0" xfId="0" applyFont="1" applyAlignment="1">
      <alignment vertical="center" wrapText="1"/>
    </xf>
    <xf fontId="26" fillId="0" borderId="0" numFmtId="0" xfId="0" applyFont="1" applyAlignment="1">
      <alignment horizontal="center" vertical="center" wrapText="1"/>
    </xf>
    <xf fontId="62" fillId="0" borderId="0" numFmtId="0" xfId="0" applyFont="1" applyAlignment="1">
      <alignment horizontal="center" vertical="center" wrapText="1"/>
    </xf>
    <xf fontId="38" fillId="0" borderId="110" numFmtId="0" xfId="0" applyFont="1" applyBorder="1" applyAlignment="1">
      <alignment horizontal="center" vertical="center" wrapText="1"/>
    </xf>
    <xf fontId="38" fillId="0" borderId="88" numFmtId="0" xfId="0" applyFont="1" applyBorder="1" applyAlignment="1">
      <alignment horizontal="center" vertical="center" wrapText="1"/>
    </xf>
    <xf fontId="38" fillId="0" borderId="107" numFmtId="0" xfId="0" applyFont="1" applyBorder="1" applyAlignment="1">
      <alignment horizontal="center" vertical="center" wrapText="1"/>
    </xf>
    <xf fontId="63" fillId="0" borderId="110" numFmtId="0" xfId="0" applyFont="1" applyBorder="1" applyAlignment="1">
      <alignment horizontal="center" vertical="center" wrapText="1"/>
    </xf>
    <xf fontId="63" fillId="0" borderId="88" numFmtId="0" xfId="0" applyFont="1" applyBorder="1" applyAlignment="1">
      <alignment horizontal="center" vertical="center" wrapText="1"/>
    </xf>
    <xf fontId="63" fillId="0" borderId="89" numFmtId="0" xfId="0" applyFont="1" applyBorder="1" applyAlignment="1">
      <alignment horizontal="center" vertical="center" wrapText="1"/>
    </xf>
    <xf fontId="38" fillId="0" borderId="72" numFmtId="0" xfId="0" applyFont="1" applyBorder="1" applyAlignment="1">
      <alignment horizontal="center" vertical="center" wrapText="1"/>
    </xf>
    <xf fontId="63" fillId="0" borderId="57" numFmtId="0" xfId="0" applyFont="1" applyBorder="1" applyAlignment="1">
      <alignment horizontal="center" vertical="center" wrapText="1"/>
    </xf>
    <xf fontId="63" fillId="0" borderId="51" numFmtId="0" xfId="0" applyFont="1" applyBorder="1" applyAlignment="1">
      <alignment horizontal="center" vertical="center" wrapText="1"/>
    </xf>
    <xf fontId="63" fillId="0" borderId="91" numFmtId="0" xfId="0" applyFont="1" applyBorder="1" applyAlignment="1">
      <alignment horizontal="center" vertical="center" wrapText="1"/>
    </xf>
    <xf fontId="23" fillId="0" borderId="118" numFmtId="0" xfId="0" applyFont="1" applyBorder="1" applyAlignment="1">
      <alignment horizontal="center" vertical="center" wrapText="1"/>
    </xf>
    <xf fontId="23" fillId="0" borderId="83" numFmtId="0" xfId="0" applyFont="1" applyBorder="1" applyAlignment="1">
      <alignment horizontal="center" vertical="center" wrapText="1"/>
    </xf>
    <xf fontId="23" fillId="0" borderId="93" numFmtId="0" xfId="0" applyFont="1" applyBorder="1" applyAlignment="1">
      <alignment horizontal="center" vertical="center" wrapText="1"/>
    </xf>
    <xf fontId="63" fillId="0" borderId="118" numFmtId="0" xfId="0" applyFont="1" applyBorder="1" applyAlignment="1">
      <alignment horizontal="center" vertical="center" wrapText="1"/>
    </xf>
    <xf fontId="63" fillId="0" borderId="83" numFmtId="0" xfId="0" applyFont="1" applyBorder="1" applyAlignment="1">
      <alignment horizontal="center" vertical="center" wrapText="1"/>
    </xf>
    <xf fontId="63" fillId="0" borderId="119" numFmtId="0" xfId="0" applyFont="1" applyBorder="1" applyAlignment="1">
      <alignment horizontal="center" vertical="center" wrapText="1"/>
    </xf>
    <xf fontId="23" fillId="0" borderId="104" numFmtId="0" xfId="0" applyFont="1" applyBorder="1" applyAlignment="1">
      <alignment horizontal="center" vertical="center" wrapText="1"/>
    </xf>
    <xf fontId="23" fillId="0" borderId="78" numFmtId="0" xfId="0" applyFont="1" applyBorder="1" applyAlignment="1">
      <alignment horizontal="center" vertical="center" wrapText="1"/>
    </xf>
    <xf fontId="63" fillId="0" borderId="105" numFmtId="0" xfId="0" applyFont="1" applyBorder="1" applyAlignment="1">
      <alignment horizontal="center" vertical="center" wrapText="1"/>
    </xf>
    <xf fontId="63" fillId="0" borderId="0" numFmtId="0" xfId="0" applyFont="1" applyAlignment="1">
      <alignment horizontal="center" vertical="center" wrapText="1"/>
    </xf>
    <xf fontId="63" fillId="0" borderId="12" numFmtId="0" xfId="0" applyFont="1" applyBorder="1" applyAlignment="1">
      <alignment horizontal="center" vertical="center" wrapText="1"/>
    </xf>
    <xf fontId="23" fillId="0" borderId="120" numFmtId="0" xfId="0" applyFont="1" applyBorder="1" applyAlignment="1">
      <alignment horizontal="center" vertical="center" wrapText="1"/>
    </xf>
    <xf fontId="23" fillId="0" borderId="121" numFmtId="0" xfId="0" applyFont="1" applyBorder="1" applyAlignment="1">
      <alignment horizontal="center" vertical="center" wrapText="1"/>
    </xf>
    <xf fontId="23" fillId="0" borderId="122" numFmtId="0" xfId="0" applyFont="1" applyBorder="1" applyAlignment="1">
      <alignment horizontal="center" vertical="center" wrapText="1"/>
    </xf>
    <xf fontId="23" fillId="0" borderId="61" numFmtId="0" xfId="0" applyFont="1" applyBorder="1" applyAlignment="1">
      <alignment horizontal="center" vertical="center" wrapText="1"/>
    </xf>
    <xf fontId="63" fillId="0" borderId="123" numFmtId="0" xfId="0" applyFont="1" applyBorder="1" applyAlignment="1">
      <alignment horizontal="center" vertical="center" wrapText="1"/>
    </xf>
    <xf fontId="63" fillId="0" borderId="124" numFmtId="0" xfId="0" applyFont="1" applyBorder="1" applyAlignment="1">
      <alignment horizontal="center" vertical="center" wrapText="1"/>
    </xf>
    <xf fontId="63" fillId="0" borderId="125" numFmtId="0" xfId="0" applyFont="1" applyBorder="1" applyAlignment="1">
      <alignment horizontal="center" vertical="center" wrapText="1"/>
    </xf>
    <xf fontId="63" fillId="0" borderId="61" numFmtId="0" xfId="0" applyFont="1" applyBorder="1" applyAlignment="1">
      <alignment horizontal="center" vertical="center" wrapText="1"/>
    </xf>
    <xf fontId="63" fillId="0" borderId="2" numFmtId="0" xfId="0" applyFont="1" applyBorder="1" applyAlignment="1">
      <alignment horizontal="center" vertical="center" wrapText="1"/>
    </xf>
    <xf fontId="63" fillId="0" borderId="126" numFmtId="0" xfId="0" applyFont="1" applyBorder="1" applyAlignment="1">
      <alignment horizontal="center" vertical="center" wrapText="1"/>
    </xf>
    <xf fontId="13" fillId="0" borderId="0" numFmtId="0" xfId="0" applyFont="1" applyAlignment="1">
      <alignment wrapText="1"/>
    </xf>
    <xf fontId="60" fillId="0" borderId="127" numFmtId="2" xfId="0" applyNumberFormat="1" applyFont="1" applyBorder="1" applyAlignment="1">
      <alignment horizontal="center" vertical="center"/>
    </xf>
    <xf fontId="60" fillId="0" borderId="128" numFmtId="2" xfId="0" applyNumberFormat="1" applyFont="1" applyBorder="1" applyAlignment="1">
      <alignment horizontal="center" vertical="center"/>
    </xf>
    <xf fontId="62" fillId="0" borderId="128" numFmtId="2" xfId="0" applyNumberFormat="1" applyFont="1" applyBorder="1" applyAlignment="1">
      <alignment horizontal="center" vertical="center"/>
    </xf>
    <xf fontId="43" fillId="2" borderId="129" numFmtId="0" xfId="0" applyFont="1" applyFill="1" applyBorder="1" applyAlignment="1">
      <alignment horizontal="left" vertical="center" wrapText="1"/>
    </xf>
    <xf fontId="43" fillId="2" borderId="85" numFmtId="0" xfId="0" applyFont="1" applyFill="1" applyBorder="1" applyAlignment="1">
      <alignment horizontal="left" vertical="center" wrapText="1"/>
    </xf>
    <xf fontId="43" fillId="2" borderId="130" numFmtId="0" xfId="0" applyFont="1" applyFill="1" applyBorder="1" applyAlignment="1">
      <alignment horizontal="left" vertical="center" wrapText="1"/>
    </xf>
    <xf fontId="60" fillId="0" borderId="131" numFmtId="2" xfId="0" applyNumberFormat="1" applyFont="1" applyBorder="1" applyAlignment="1">
      <alignment horizontal="center" vertical="center"/>
    </xf>
    <xf fontId="60" fillId="0" borderId="85" numFmtId="2" xfId="0" applyNumberFormat="1" applyFont="1" applyBorder="1" applyAlignment="1">
      <alignment horizontal="center" vertical="center"/>
    </xf>
    <xf fontId="62" fillId="0" borderId="85" numFmtId="2" xfId="0" applyNumberFormat="1" applyFont="1" applyBorder="1" applyAlignment="1">
      <alignment horizontal="center" vertical="center"/>
    </xf>
    <xf fontId="62" fillId="0" borderId="128" numFmtId="0" xfId="0" applyFont="1" applyBorder="1" applyAlignment="1">
      <alignment horizontal="left" vertical="center" wrapText="1"/>
    </xf>
    <xf fontId="62" fillId="0" borderId="132" numFmtId="0" xfId="0" applyFont="1" applyBorder="1" applyAlignment="1">
      <alignment horizontal="left" vertical="center" wrapText="1"/>
    </xf>
    <xf fontId="62" fillId="0" borderId="133" numFmtId="0" xfId="0" applyFont="1" applyBorder="1" applyAlignment="1">
      <alignment horizontal="left" vertical="center" wrapText="1"/>
    </xf>
    <xf fontId="64" fillId="0" borderId="0" numFmtId="0" xfId="0" applyFont="1" applyAlignment="1">
      <alignment horizontal="left" vertical="top"/>
    </xf>
    <xf fontId="64" fillId="0" borderId="0" numFmtId="2" xfId="0" applyNumberFormat="1" applyFont="1" applyAlignment="1">
      <alignment wrapText="1"/>
    </xf>
    <xf fontId="60" fillId="0" borderId="75" numFmtId="2" xfId="0" applyNumberFormat="1" applyFont="1" applyBorder="1" applyAlignment="1">
      <alignment horizontal="center" vertical="center"/>
    </xf>
    <xf fontId="60" fillId="0" borderId="7" numFmtId="2" xfId="0" applyNumberFormat="1" applyFont="1" applyBorder="1" applyAlignment="1">
      <alignment horizontal="center" vertical="center"/>
    </xf>
    <xf fontId="62" fillId="0" borderId="7" numFmtId="2" xfId="0" applyNumberFormat="1" applyFont="1" applyBorder="1" applyAlignment="1">
      <alignment horizontal="center" vertical="center"/>
    </xf>
    <xf fontId="43" fillId="2" borderId="134" numFmtId="0" xfId="0" applyFont="1" applyFill="1" applyBorder="1" applyAlignment="1">
      <alignment horizontal="left" vertical="center" wrapText="1"/>
    </xf>
    <xf fontId="43" fillId="2" borderId="9" numFmtId="0" xfId="0" applyFont="1" applyFill="1" applyBorder="1" applyAlignment="1">
      <alignment horizontal="left" vertical="center" wrapText="1"/>
    </xf>
    <xf fontId="43" fillId="2" borderId="80" numFmtId="0" xfId="0" applyFont="1" applyFill="1" applyBorder="1" applyAlignment="1">
      <alignment horizontal="left" vertical="center" wrapText="1"/>
    </xf>
    <xf fontId="60" fillId="0" borderId="66" numFmtId="2" xfId="0" applyNumberFormat="1" applyFont="1" applyBorder="1" applyAlignment="1">
      <alignment horizontal="center" vertical="center"/>
    </xf>
    <xf fontId="60" fillId="0" borderId="9" numFmtId="2" xfId="0" applyNumberFormat="1" applyFont="1" applyBorder="1" applyAlignment="1">
      <alignment horizontal="center" vertical="center"/>
    </xf>
    <xf fontId="62" fillId="0" borderId="9" numFmtId="2" xfId="0" applyNumberFormat="1" applyFont="1" applyBorder="1" applyAlignment="1">
      <alignment horizontal="center" vertical="center"/>
    </xf>
    <xf fontId="62" fillId="0" borderId="7" numFmtId="0" xfId="0" applyFont="1" applyBorder="1" applyAlignment="1">
      <alignment horizontal="left" vertical="center" wrapText="1"/>
    </xf>
    <xf fontId="62" fillId="0" borderId="73" numFmtId="0" xfId="0" applyFont="1" applyBorder="1" applyAlignment="1">
      <alignment horizontal="left" vertical="center" wrapText="1"/>
    </xf>
    <xf fontId="62" fillId="0" borderId="74" numFmtId="0" xfId="0" applyFont="1" applyBorder="1" applyAlignment="1">
      <alignment horizontal="left" vertical="center" wrapText="1"/>
    </xf>
    <xf fontId="13" fillId="0" borderId="0" numFmtId="0" xfId="0" applyFont="1" applyAlignment="1">
      <alignment horizontal="left" vertical="top"/>
    </xf>
    <xf fontId="13" fillId="0" borderId="0" numFmtId="2" xfId="0" applyNumberFormat="1" applyFont="1" applyAlignment="1">
      <alignment wrapText="1"/>
    </xf>
    <xf fontId="60" fillId="0" borderId="97" numFmtId="2" xfId="0" applyNumberFormat="1" applyFont="1" applyBorder="1" applyAlignment="1">
      <alignment horizontal="center" vertical="center"/>
    </xf>
    <xf fontId="60" fillId="0" borderId="98" numFmtId="2" xfId="0" applyNumberFormat="1" applyFont="1" applyBorder="1" applyAlignment="1">
      <alignment horizontal="center" vertical="center"/>
    </xf>
    <xf fontId="62" fillId="0" borderId="98" numFmtId="2" xfId="0" applyNumberFormat="1" applyFont="1" applyBorder="1" applyAlignment="1">
      <alignment horizontal="center" vertical="center"/>
    </xf>
    <xf fontId="62" fillId="0" borderId="115" numFmtId="0" xfId="0" applyFont="1" applyBorder="1" applyAlignment="1">
      <alignment horizontal="left" vertical="center" wrapText="1"/>
    </xf>
    <xf fontId="62" fillId="0" borderId="116" numFmtId="0" xfId="0" applyFont="1" applyBorder="1" applyAlignment="1">
      <alignment horizontal="left" vertical="center" wrapText="1"/>
    </xf>
    <xf fontId="62" fillId="0" borderId="117" numFmtId="0" xfId="0" applyFont="1" applyBorder="1" applyAlignment="1">
      <alignment horizontal="left" vertical="center" wrapText="1"/>
    </xf>
    <xf fontId="9" fillId="0" borderId="0" numFmtId="0" xfId="0" applyFont="1" applyAlignment="1">
      <alignment horizontal="center" vertical="center"/>
    </xf>
    <xf fontId="3" fillId="0" borderId="10" numFmtId="0" xfId="0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 wrapText="1"/>
    </xf>
    <xf fontId="3" fillId="0" borderId="135" numFmtId="0" xfId="0" applyFont="1" applyBorder="1" applyAlignment="1">
      <alignment horizontal="center" vertical="center" wrapText="1"/>
    </xf>
    <xf fontId="65" fillId="0" borderId="5" numFmtId="0" xfId="0" applyFont="1" applyBorder="1" applyAlignment="1">
      <alignment horizontal="center"/>
    </xf>
    <xf fontId="66" fillId="0" borderId="0" numFmtId="0" xfId="0" applyFont="1" applyAlignment="1">
      <alignment horizontal="center" vertical="center"/>
    </xf>
    <xf fontId="11" fillId="0" borderId="0" numFmtId="0" xfId="0" applyFont="1" applyAlignment="1">
      <alignment horizontal="center" vertical="center"/>
    </xf>
    <xf fontId="67" fillId="0" borderId="136" numFmtId="0" xfId="0" applyFont="1" applyBorder="1" applyAlignment="1">
      <alignment horizontal="center" vertical="center" wrapText="1"/>
    </xf>
    <xf fontId="67" fillId="0" borderId="137" numFmtId="0" xfId="0" applyFont="1" applyBorder="1" applyAlignment="1">
      <alignment horizontal="center" vertical="center" wrapText="1"/>
    </xf>
    <xf fontId="67" fillId="0" borderId="138" numFmtId="0" xfId="0" applyFont="1" applyBorder="1" applyAlignment="1">
      <alignment horizontal="center" vertical="center" wrapText="1"/>
    </xf>
    <xf fontId="26" fillId="0" borderId="10" numFmtId="0" xfId="0" applyFont="1" applyBorder="1" applyAlignment="1">
      <alignment horizontal="center" vertical="center"/>
    </xf>
    <xf fontId="26" fillId="0" borderId="11" numFmtId="0" xfId="0" applyFont="1" applyBorder="1" applyAlignment="1">
      <alignment horizontal="center" vertical="center"/>
    </xf>
    <xf fontId="26" fillId="0" borderId="135" numFmtId="0" xfId="0" applyFont="1" applyBorder="1" applyAlignment="1">
      <alignment horizontal="center" vertical="center"/>
    </xf>
    <xf fontId="60" fillId="0" borderId="10" numFmtId="0" xfId="0" applyFont="1" applyBorder="1" applyAlignment="1">
      <alignment horizontal="center" vertical="center" wrapText="1"/>
    </xf>
    <xf fontId="60" fillId="0" borderId="11" numFmtId="0" xfId="0" applyFont="1" applyBorder="1" applyAlignment="1">
      <alignment horizontal="center" vertical="center" wrapText="1"/>
    </xf>
    <xf fontId="60" fillId="0" borderId="135" numFmtId="0" xfId="0" applyFont="1" applyBorder="1" applyAlignment="1">
      <alignment horizontal="center" vertical="center" wrapText="1"/>
    </xf>
    <xf fontId="68" fillId="0" borderId="106" numFmtId="0" xfId="0" applyFont="1" applyBorder="1" applyAlignment="1">
      <alignment horizontal="center" vertical="center" wrapText="1"/>
    </xf>
    <xf fontId="68" fillId="0" borderId="26" numFmtId="0" xfId="0" applyFont="1" applyBorder="1" applyAlignment="1">
      <alignment horizontal="center" vertical="center" wrapText="1"/>
    </xf>
    <xf fontId="68" fillId="0" borderId="4" numFmtId="0" xfId="0" applyFont="1" applyBorder="1" applyAlignment="1">
      <alignment horizontal="center" vertical="center" wrapText="1"/>
    </xf>
    <xf fontId="55" fillId="0" borderId="106" numFmtId="0" xfId="0" applyFont="1" applyBorder="1" applyAlignment="1">
      <alignment horizontal="center" vertical="center"/>
    </xf>
    <xf fontId="55" fillId="0" borderId="26" numFmtId="0" xfId="0" applyFont="1" applyBorder="1" applyAlignment="1">
      <alignment horizontal="center" vertical="center"/>
    </xf>
    <xf fontId="20" fillId="0" borderId="57" numFmtId="0" xfId="0" applyFont="1" applyBorder="1" applyAlignment="1">
      <alignment horizontal="center" vertical="center" wrapText="1"/>
    </xf>
    <xf fontId="20" fillId="0" borderId="91" numFmtId="0" xfId="0" applyFont="1" applyBorder="1" applyAlignment="1">
      <alignment horizontal="center" vertical="center" wrapText="1"/>
    </xf>
    <xf fontId="20" fillId="0" borderId="139" numFmtId="0" xfId="0" applyFont="1" applyBorder="1" applyAlignment="1">
      <alignment horizontal="center" vertical="center"/>
    </xf>
    <xf fontId="20" fillId="0" borderId="140" numFmtId="0" xfId="0" applyFont="1" applyBorder="1" applyAlignment="1">
      <alignment horizontal="center" vertical="center"/>
    </xf>
    <xf fontId="20" fillId="0" borderId="141" numFmtId="0" xfId="0" applyFont="1" applyBorder="1" applyAlignment="1">
      <alignment horizontal="center" vertical="center"/>
    </xf>
    <xf fontId="69" fillId="0" borderId="90" numFmtId="0" xfId="0" applyFont="1" applyBorder="1" applyAlignment="1" applyProtection="1">
      <alignment horizontal="center" vertical="center"/>
      <protection locked="0"/>
    </xf>
    <xf fontId="69" fillId="0" borderId="51" numFmtId="0" xfId="0" applyFont="1" applyBorder="1" applyAlignment="1" applyProtection="1">
      <alignment horizontal="center" vertical="center"/>
      <protection locked="0"/>
    </xf>
    <xf fontId="69" fillId="0" borderId="91" numFmtId="0" xfId="0" applyFont="1" applyBorder="1" applyAlignment="1" applyProtection="1">
      <alignment horizontal="center" vertical="center"/>
      <protection locked="0"/>
    </xf>
    <xf fontId="68" fillId="0" borderId="134" numFmtId="0" xfId="0" applyFont="1" applyBorder="1" applyAlignment="1">
      <alignment horizontal="center" vertical="center" wrapText="1"/>
    </xf>
    <xf fontId="68" fillId="0" borderId="9" numFmtId="0" xfId="0" applyFont="1" applyBorder="1" applyAlignment="1">
      <alignment horizontal="center" vertical="center" wrapText="1"/>
    </xf>
    <xf fontId="68" fillId="0" borderId="7" numFmtId="0" xfId="0" applyFont="1" applyBorder="1" applyAlignment="1">
      <alignment horizontal="center" vertical="center" wrapText="1"/>
    </xf>
    <xf fontId="20" fillId="0" borderId="134" numFmtId="0" xfId="0" applyFont="1" applyBorder="1" applyAlignment="1">
      <alignment horizontal="center" vertical="center" wrapText="1"/>
    </xf>
    <xf fontId="20" fillId="0" borderId="9" numFmtId="0" xfId="0" applyFont="1" applyBorder="1" applyAlignment="1">
      <alignment horizontal="center" vertical="center"/>
    </xf>
    <xf fontId="20" fillId="0" borderId="9" numFmtId="0" xfId="0" applyFont="1" applyBorder="1" applyAlignment="1">
      <alignment horizontal="center" vertical="center" wrapText="1"/>
    </xf>
    <xf fontId="20" fillId="0" borderId="105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8" numFmtId="0" xfId="0" applyFont="1" applyBorder="1" applyAlignment="1">
      <alignment horizontal="center" vertical="center"/>
    </xf>
    <xf fontId="20" fillId="0" borderId="83" numFmtId="0" xfId="0" applyFont="1" applyBorder="1" applyAlignment="1">
      <alignment horizontal="center" vertical="center"/>
    </xf>
    <xf fontId="20" fillId="0" borderId="119" numFmtId="0" xfId="0" applyFont="1" applyBorder="1" applyAlignment="1">
      <alignment horizontal="center" vertical="center"/>
    </xf>
    <xf fontId="69" fillId="0" borderId="103" numFmtId="0" xfId="0" applyFont="1" applyBorder="1" applyAlignment="1" applyProtection="1">
      <alignment horizontal="center" vertical="center"/>
      <protection locked="0"/>
    </xf>
    <xf fontId="69" fillId="0" borderId="0" numFmtId="0" xfId="0" applyFont="1" applyAlignment="1" applyProtection="1">
      <alignment horizontal="center" vertical="center"/>
      <protection locked="0"/>
    </xf>
    <xf fontId="69" fillId="0" borderId="12" numFmtId="0" xfId="0" applyFont="1" applyBorder="1" applyAlignment="1" applyProtection="1">
      <alignment horizontal="center" vertical="center"/>
      <protection locked="0"/>
    </xf>
    <xf fontId="20" fillId="0" borderId="4" numFmtId="0" xfId="0" applyFont="1" applyBorder="1" applyAlignment="1">
      <alignment horizontal="center" vertical="center" wrapText="1"/>
    </xf>
    <xf fontId="20" fillId="0" borderId="77" numFmtId="0" xfId="0" applyFont="1" applyBorder="1" applyAlignment="1">
      <alignment horizontal="center" vertical="center" wrapText="1"/>
    </xf>
    <xf fontId="20" fillId="0" borderId="106" numFmtId="0" xfId="0" applyFont="1" applyBorder="1" applyAlignment="1">
      <alignment horizontal="center" vertical="center"/>
    </xf>
    <xf fontId="20" fillId="0" borderId="26" numFmtId="0" xfId="0" applyFont="1" applyBorder="1" applyAlignment="1">
      <alignment horizontal="center" vertical="center"/>
    </xf>
    <xf fontId="20" fillId="0" borderId="142" numFmtId="0" xfId="0" applyFont="1" applyBorder="1" applyAlignment="1">
      <alignment horizontal="center" vertical="center"/>
    </xf>
    <xf fontId="70" fillId="0" borderId="134" numFmtId="9" xfId="0" applyNumberFormat="1" applyFont="1" applyBorder="1" applyAlignment="1">
      <alignment horizontal="center" vertical="center"/>
    </xf>
    <xf fontId="70" fillId="0" borderId="9" numFmtId="9" xfId="0" applyNumberFormat="1" applyFont="1" applyBorder="1" applyAlignment="1">
      <alignment horizontal="center" vertical="center"/>
    </xf>
    <xf fontId="61" fillId="0" borderId="93" numFmtId="0" xfId="0" applyFont="1" applyBorder="1" applyAlignment="1">
      <alignment horizontal="center" vertical="center"/>
    </xf>
    <xf fontId="61" fillId="0" borderId="95" numFmtId="0" xfId="0" applyFont="1" applyBorder="1" applyAlignment="1">
      <alignment horizontal="center" vertical="center"/>
    </xf>
    <xf fontId="71" fillId="0" borderId="134" numFmtId="0" xfId="0" applyFont="1" applyBorder="1" applyAlignment="1">
      <alignment horizontal="center" vertical="center"/>
    </xf>
    <xf fontId="71" fillId="0" borderId="9" numFmtId="0" xfId="0" applyFont="1" applyBorder="1" applyAlignment="1">
      <alignment horizontal="center" vertical="center"/>
    </xf>
    <xf fontId="71" fillId="0" borderId="80" numFmtId="9" xfId="3" applyNumberFormat="1" applyFont="1" applyBorder="1" applyAlignment="1">
      <alignment horizontal="center" vertical="center"/>
    </xf>
    <xf fontId="70" fillId="0" borderId="134" numFmtId="0" xfId="0" applyFont="1" applyBorder="1" applyAlignment="1">
      <alignment horizontal="center" vertical="center"/>
    </xf>
    <xf fontId="70" fillId="0" borderId="9" numFmtId="0" xfId="0" applyFont="1" applyBorder="1" applyAlignment="1">
      <alignment horizontal="center" vertical="center"/>
    </xf>
    <xf fontId="61" fillId="0" borderId="105" numFmtId="0" xfId="0" applyFont="1" applyBorder="1" applyAlignment="1">
      <alignment horizontal="center" vertical="center"/>
    </xf>
    <xf fontId="61" fillId="0" borderId="12" numFmtId="0" xfId="0" applyFont="1" applyBorder="1" applyAlignment="1">
      <alignment horizontal="center" vertical="center"/>
    </xf>
    <xf fontId="68" fillId="0" borderId="114" numFmtId="0" xfId="0" applyFont="1" applyBorder="1" applyAlignment="1">
      <alignment horizontal="center" vertical="center" wrapText="1"/>
    </xf>
    <xf fontId="68" fillId="0" borderId="98" numFmtId="0" xfId="0" applyFont="1" applyBorder="1" applyAlignment="1">
      <alignment horizontal="center" vertical="center" wrapText="1"/>
    </xf>
    <xf fontId="68" fillId="0" borderId="115" numFmtId="0" xfId="0" applyFont="1" applyBorder="1" applyAlignment="1">
      <alignment horizontal="center" vertical="center" wrapText="1"/>
    </xf>
    <xf fontId="70" fillId="0" borderId="114" numFmtId="0" xfId="0" applyFont="1" applyBorder="1" applyAlignment="1">
      <alignment horizontal="center" vertical="center"/>
    </xf>
    <xf fontId="70" fillId="0" borderId="98" numFmtId="9" xfId="0" applyNumberFormat="1" applyFont="1" applyBorder="1" applyAlignment="1">
      <alignment horizontal="center" vertical="center"/>
    </xf>
    <xf fontId="70" fillId="0" borderId="98" numFmtId="0" xfId="0" applyFont="1" applyBorder="1" applyAlignment="1">
      <alignment horizontal="center" vertical="center"/>
    </xf>
    <xf fontId="61" fillId="0" borderId="112" numFmtId="0" xfId="0" applyFont="1" applyBorder="1" applyAlignment="1">
      <alignment horizontal="center" vertical="center"/>
    </xf>
    <xf fontId="61" fillId="0" borderId="102" numFmtId="0" xfId="0" applyFont="1" applyBorder="1" applyAlignment="1">
      <alignment horizontal="center" vertical="center"/>
    </xf>
    <xf fontId="71" fillId="0" borderId="114" numFmtId="0" xfId="0" applyFont="1" applyBorder="1" applyAlignment="1">
      <alignment horizontal="center" vertical="center"/>
    </xf>
    <xf fontId="71" fillId="0" borderId="98" numFmtId="0" xfId="0" applyFont="1" applyBorder="1" applyAlignment="1">
      <alignment horizontal="center" vertical="center"/>
    </xf>
    <xf fontId="71" fillId="0" borderId="99" numFmtId="9" xfId="3" applyNumberFormat="1" applyFont="1" applyBorder="1" applyAlignment="1">
      <alignment horizontal="center" vertical="center"/>
    </xf>
    <xf fontId="69" fillId="0" borderId="100" numFmtId="0" xfId="0" applyFont="1" applyBorder="1" applyAlignment="1" applyProtection="1">
      <alignment horizontal="center" vertical="center"/>
      <protection locked="0"/>
    </xf>
    <xf fontId="69" fillId="0" borderId="101" numFmtId="0" xfId="0" applyFont="1" applyBorder="1" applyAlignment="1" applyProtection="1">
      <alignment horizontal="center" vertical="center"/>
      <protection locked="0"/>
    </xf>
    <xf fontId="69" fillId="0" borderId="102" numFmtId="0" xfId="0" applyFont="1" applyBorder="1" applyAlignment="1" applyProtection="1">
      <alignment horizontal="center" vertical="center"/>
      <protection locked="0"/>
    </xf>
    <xf fontId="12" fillId="0" borderId="143" numFmtId="0" xfId="0" applyFont="1" applyBorder="1" applyAlignment="1">
      <alignment horizontal="center" vertical="center"/>
    </xf>
    <xf fontId="3" fillId="0" borderId="143" numFmtId="0" xfId="0" applyFont="1" applyBorder="1" applyAlignment="1">
      <alignment horizontal="center" vertical="center"/>
    </xf>
    <xf fontId="3" fillId="0" borderId="143" numFmtId="0" xfId="0" applyFont="1" applyBorder="1" applyAlignment="1">
      <alignment horizontal="left"/>
    </xf>
    <xf fontId="3" fillId="0" borderId="144" numFmtId="0" xfId="0" applyFont="1" applyBorder="1"/>
    <xf fontId="3" fillId="0" borderId="0" numFmtId="0" xfId="0" applyFont="1" applyAlignment="1">
      <alignment horizontal="left"/>
    </xf>
    <xf fontId="38" fillId="0" borderId="0" numFmtId="0" xfId="0" applyFont="1" applyAlignment="1">
      <alignment vertical="top"/>
    </xf>
    <xf fontId="38" fillId="0" borderId="93" numFmtId="0" xfId="0" applyFont="1" applyBorder="1" applyAlignment="1">
      <alignment horizontal="center" vertical="center"/>
    </xf>
    <xf fontId="38" fillId="0" borderId="94" numFmtId="0" xfId="0" applyFont="1" applyBorder="1" applyAlignment="1">
      <alignment horizontal="center" vertical="center"/>
    </xf>
    <xf fontId="38" fillId="0" borderId="79" numFmtId="0" xfId="0" applyFont="1" applyBorder="1" applyAlignment="1">
      <alignment horizontal="center" vertical="center"/>
    </xf>
    <xf fontId="38" fillId="0" borderId="9" numFmtId="0" xfId="0" applyFont="1" applyBorder="1" applyAlignment="1" applyProtection="1">
      <alignment horizontal="center" vertical="top"/>
      <protection locked="0"/>
    </xf>
    <xf fontId="38" fillId="0" borderId="105" numFmtId="0" xfId="0" applyFont="1" applyBorder="1" applyAlignment="1">
      <alignment horizontal="center" vertical="center"/>
    </xf>
    <xf fontId="38" fillId="0" borderId="0" numFmtId="0" xfId="0" applyFont="1" applyAlignment="1">
      <alignment horizontal="center" vertical="center"/>
    </xf>
    <xf fontId="38" fillId="0" borderId="104" numFmtId="0" xfId="0" applyFont="1" applyBorder="1" applyAlignment="1">
      <alignment horizontal="center" vertical="center"/>
    </xf>
    <xf fontId="3" fillId="0" borderId="105" numFmtId="0" xfId="0" applyFont="1" applyBorder="1" applyAlignment="1">
      <alignment horizontal="center" vertical="center"/>
    </xf>
    <xf fontId="3" fillId="0" borderId="104" numFmtId="0" xfId="0" applyFont="1" applyBorder="1"/>
    <xf fontId="3" fillId="0" borderId="4" numFmtId="0" xfId="0" applyFont="1" applyBorder="1" applyAlignment="1">
      <alignment horizontal="center" vertical="center"/>
    </xf>
    <xf fontId="3" fillId="0" borderId="76" numFmtId="0" xfId="0" applyFont="1" applyBorder="1" applyAlignment="1">
      <alignment horizontal="center" vertical="center"/>
    </xf>
    <xf fontId="3" fillId="0" borderId="76" numFmtId="0" xfId="0" applyFont="1" applyBorder="1"/>
    <xf fontId="3" fillId="0" borderId="25" numFmtId="0" xfId="0" applyFont="1" applyBorder="1"/>
    <xf fontId="12" fillId="0" borderId="143" numFmtId="0" xfId="0" applyFont="1" applyBorder="1"/>
    <xf fontId="3" fillId="0" borderId="143" numFmtId="0" xfId="0" applyFont="1" applyBorder="1"/>
  </cellXfs>
  <cellStyles count="4">
    <cellStyle name="Lien hypertexte" xfId="1" builtinId="8"/>
    <cellStyle name="Normal" xfId="0" builtinId="0"/>
    <cellStyle name="Normal 2" xfId="2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customXml" Target="../customXml/item1.xml"/><Relationship  Id="rId10" Type="http://schemas.openxmlformats.org/officeDocument/2006/relationships/worksheet" Target="worksheets/sheet7.xml"/><Relationship  Id="rId11" Type="http://schemas.openxmlformats.org/officeDocument/2006/relationships/worksheet" Target="worksheets/sheet8.xml"/><Relationship  Id="rId12" Type="http://schemas.openxmlformats.org/officeDocument/2006/relationships/worksheet" Target="worksheets/sheet9.xml"/><Relationship  Id="rId13" Type="http://schemas.openxmlformats.org/officeDocument/2006/relationships/worksheet" Target="worksheets/sheet10.xml"/><Relationship  Id="rId14" Type="http://schemas.openxmlformats.org/officeDocument/2006/relationships/worksheet" Target="worksheets/sheet11.xml"/><Relationship  Id="rId15" Type="http://schemas.openxmlformats.org/officeDocument/2006/relationships/worksheet" Target="worksheets/sheet12.xml"/><Relationship  Id="rId16" Type="http://schemas.openxmlformats.org/officeDocument/2006/relationships/worksheet" Target="worksheets/sheet13.xml"/><Relationship  Id="rId17" Type="http://schemas.openxmlformats.org/officeDocument/2006/relationships/worksheet" Target="worksheets/sheet14.xml"/><Relationship  Id="rId18" Type="http://schemas.openxmlformats.org/officeDocument/2006/relationships/worksheet" Target="worksheets/sheet15.xml"/><Relationship  Id="rId19" Type="http://schemas.openxmlformats.org/officeDocument/2006/relationships/worksheet" Target="worksheets/sheet16.xml"/><Relationship  Id="rId2" Type="http://schemas.openxmlformats.org/officeDocument/2006/relationships/customXml" Target="../customXml/item2.xml"/><Relationship  Id="rId20" Type="http://schemas.openxmlformats.org/officeDocument/2006/relationships/worksheet" Target="worksheets/sheet17.xml"/><Relationship  Id="rId21" Type="http://schemas.openxmlformats.org/officeDocument/2006/relationships/worksheet" Target="worksheets/sheet18.xml"/><Relationship  Id="rId22" Type="http://schemas.openxmlformats.org/officeDocument/2006/relationships/worksheet" Target="worksheets/sheet19.xml"/><Relationship  Id="rId23" Type="http://schemas.openxmlformats.org/officeDocument/2006/relationships/worksheet" Target="worksheets/sheet20.xml"/><Relationship  Id="rId24" Type="http://schemas.openxmlformats.org/officeDocument/2006/relationships/worksheet" Target="worksheets/sheet21.xml"/><Relationship  Id="rId25" Type="http://schemas.openxmlformats.org/officeDocument/2006/relationships/worksheet" Target="worksheets/sheet22.xml"/><Relationship  Id="rId26" Type="http://schemas.openxmlformats.org/officeDocument/2006/relationships/worksheet" Target="worksheets/sheet23.xml"/><Relationship  Id="rId27" Type="http://schemas.openxmlformats.org/officeDocument/2006/relationships/worksheet" Target="worksheets/sheet24.xml"/><Relationship  Id="rId28" Type="http://schemas.openxmlformats.org/officeDocument/2006/relationships/worksheet" Target="worksheets/sheet25.xml"/><Relationship  Id="rId29" Type="http://schemas.openxmlformats.org/officeDocument/2006/relationships/worksheet" Target="worksheets/sheet26.xml"/><Relationship  Id="rId3" Type="http://schemas.openxmlformats.org/officeDocument/2006/relationships/customXml" Target="../customXml/item3.xml"/><Relationship  Id="rId30" Type="http://schemas.openxmlformats.org/officeDocument/2006/relationships/worksheet" Target="worksheets/sheet27.xml"/><Relationship  Id="rId31" Type="http://schemas.openxmlformats.org/officeDocument/2006/relationships/worksheet" Target="worksheets/sheet28.xml"/><Relationship  Id="rId32" Type="http://schemas.openxmlformats.org/officeDocument/2006/relationships/worksheet" Target="worksheets/sheet29.xml"/><Relationship  Id="rId33" Type="http://schemas.openxmlformats.org/officeDocument/2006/relationships/worksheet" Target="worksheets/sheet30.xml"/><Relationship  Id="rId34" Type="http://schemas.openxmlformats.org/officeDocument/2006/relationships/worksheet" Target="worksheets/sheet31.xml"/><Relationship  Id="rId35" Type="http://schemas.openxmlformats.org/officeDocument/2006/relationships/worksheet" Target="worksheets/sheet32.xml"/><Relationship  Id="rId36" Type="http://schemas.openxmlformats.org/officeDocument/2006/relationships/worksheet" Target="worksheets/sheet33.xml"/><Relationship  Id="rId37" Type="http://schemas.openxmlformats.org/officeDocument/2006/relationships/worksheet" Target="worksheets/sheet34.xml"/><Relationship  Id="rId38" Type="http://schemas.openxmlformats.org/officeDocument/2006/relationships/worksheet" Target="worksheets/sheet35.xml"/><Relationship  Id="rId39" Type="http://schemas.openxmlformats.org/officeDocument/2006/relationships/worksheet" Target="worksheets/sheet36.xml"/><Relationship  Id="rId4" Type="http://schemas.openxmlformats.org/officeDocument/2006/relationships/worksheet" Target="worksheets/sheet1.xml"/><Relationship  Id="rId40" Type="http://schemas.openxmlformats.org/officeDocument/2006/relationships/worksheet" Target="worksheets/sheet37.xml"/><Relationship  Id="rId41" Type="http://schemas.openxmlformats.org/officeDocument/2006/relationships/worksheet" Target="worksheets/sheet38.xml"/><Relationship  Id="rId42" Type="http://schemas.openxmlformats.org/officeDocument/2006/relationships/worksheet" Target="worksheets/sheet39.xml"/><Relationship  Id="rId43" Type="http://schemas.openxmlformats.org/officeDocument/2006/relationships/worksheet" Target="worksheets/sheet40.xml"/><Relationship  Id="rId44" Type="http://schemas.openxmlformats.org/officeDocument/2006/relationships/worksheet" Target="worksheets/sheet41.xml"/><Relationship  Id="rId45" Type="http://schemas.openxmlformats.org/officeDocument/2006/relationships/worksheet" Target="worksheets/sheet42.xml"/><Relationship  Id="rId46" Type="http://schemas.openxmlformats.org/officeDocument/2006/relationships/worksheet" Target="worksheets/sheet43.xml"/><Relationship  Id="rId47" Type="http://schemas.openxmlformats.org/officeDocument/2006/relationships/worksheet" Target="worksheets/sheet44.xml"/><Relationship  Id="rId48" Type="http://schemas.openxmlformats.org/officeDocument/2006/relationships/theme" Target="theme/theme1.xml"/><Relationship  Id="rId49" Type="http://schemas.openxmlformats.org/officeDocument/2006/relationships/sharedStrings" Target="sharedStrings.xml"/><Relationship  Id="rId5" Type="http://schemas.openxmlformats.org/officeDocument/2006/relationships/worksheet" Target="worksheets/sheet2.xml"/><Relationship  Id="rId50" Type="http://schemas.openxmlformats.org/officeDocument/2006/relationships/styles" Target="styles.xml"/><Relationship  Id="rId6" Type="http://schemas.openxmlformats.org/officeDocument/2006/relationships/worksheet" Target="worksheets/sheet3.xml"/><Relationship  Id="rId7" Type="http://schemas.openxmlformats.org/officeDocument/2006/relationships/worksheet" Target="worksheets/sheet4.xml"/><Relationship  Id="rId8" Type="http://schemas.openxmlformats.org/officeDocument/2006/relationships/worksheet" Target="worksheets/sheet5.xml"/><Relationship  Id="rId9" Type="http://schemas.openxmlformats.org/officeDocument/2006/relationships/worksheet" Target="worksheets/sheet6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_rels/chart2.xml.rels><?xml version="1.0" encoding="UTF-8" standalone="yes"?><Relationships xmlns="http://schemas.openxmlformats.org/package/2006/relationships"><Relationship Id="rId1" Type="http://schemas.microsoft.com/office/2011/relationships/chartStyle" Target="style2.xml" /><Relationship Id="rId2" Type="http://schemas.microsoft.com/office/2011/relationships/chartColorStyle" Target="colors2.xml" /></Relationships>
</file>

<file path=xl/charts/_rels/chart3.xml.rels><?xml version="1.0" encoding="UTF-8" standalone="yes"?><Relationships xmlns="http://schemas.openxmlformats.org/package/2006/relationships"><Relationship Id="rId1" Type="http://schemas.microsoft.com/office/2011/relationships/chartStyle" Target="style3.xml" /><Relationship Id="rId2" Type="http://schemas.microsoft.com/office/2011/relationships/chartColorStyle" Target="colors3.xml" /></Relationships>
</file>

<file path=xl/charts/_rels/chart4.xml.rels><?xml version="1.0" encoding="UTF-8" standalone="yes"?><Relationships xmlns="http://schemas.openxmlformats.org/package/2006/relationships"><Relationship Id="rId1" Type="http://schemas.microsoft.com/office/2011/relationships/chartStyle" Target="style4.xml" /><Relationship Id="rId2" Type="http://schemas.microsoft.com/office/2011/relationships/chartColorStyle" Target="colors4.xml" /></Relationships>
</file>

<file path=xl/charts/_rels/chart5.xml.rels><?xml version="1.0" encoding="UTF-8" standalone="yes"?><Relationships xmlns="http://schemas.openxmlformats.org/package/2006/relationships"><Relationship Id="rId1" Type="http://schemas.microsoft.com/office/2011/relationships/chartStyle" Target="style5.xml" /><Relationship Id="rId2" Type="http://schemas.microsoft.com/office/2011/relationships/chartColorStyle" Target="colors5.xml" /></Relationships>
</file>

<file path=xl/charts/_rels/chart6.xml.rels><?xml version="1.0" encoding="UTF-8" standalone="yes"?><Relationships xmlns="http://schemas.openxmlformats.org/package/2006/relationships"><Relationship Id="rId1" Type="http://schemas.microsoft.com/office/2011/relationships/chartStyle" Target="style6.xml" /><Relationship Id="rId2" Type="http://schemas.microsoft.com/office/2011/relationships/chartColorStyle" Target="colors6.xml" /></Relationships>
</file>

<file path=xl/charts/_rels/chart7.xml.rels><?xml version="1.0" encoding="UTF-8" standalone="yes"?><Relationships xmlns="http://schemas.openxmlformats.org/package/2006/relationships"><Relationship Id="rId1" Type="http://schemas.microsoft.com/office/2011/relationships/chartStyle" Target="style7.xml" /><Relationship Id="rId2" Type="http://schemas.microsoft.com/office/2011/relationships/chartColorStyle" Target="colors7.xml" /></Relationships>
</file>

<file path=xl/charts/_rels/chart8.xml.rels><?xml version="1.0" encoding="UTF-8" standalone="yes"?><Relationships xmlns="http://schemas.openxmlformats.org/package/2006/relationships"><Relationship Id="rId1" Type="http://schemas.microsoft.com/office/2011/relationships/chartStyle" Target="style8.xml" /><Relationship Id="rId2" Type="http://schemas.microsoft.com/office/2011/relationships/chartColorStyle" Target="colors8.xml" /></Relationships>
</file>

<file path=xl/charts/_rels/chart9.xml.rels><?xml version="1.0" encoding="UTF-8" standalone="yes"?><Relationships xmlns="http://schemas.openxmlformats.org/package/2006/relationships"><Relationship Id="rId1" Type="http://schemas.microsoft.com/office/2011/relationships/chartStyle" Target="style9.xml" /><Relationship Id="rId2" Type="http://schemas.microsoft.com/office/2011/relationships/chartColorStyle" Target="colors9.xml" /></Relationships>
</file>

<file path=xl/charts/_rels/chart10.xml.rels><?xml version="1.0" encoding="UTF-8" standalone="yes"?><Relationships xmlns="http://schemas.openxmlformats.org/package/2006/relationships"><Relationship Id="rId1" Type="http://schemas.microsoft.com/office/2011/relationships/chartStyle" Target="style10.xml" /><Relationship Id="rId2" Type="http://schemas.microsoft.com/office/2011/relationships/chartColorStyle" Target="colors10.xml" /></Relationships>
</file>

<file path=xl/charts/_rels/chart11.xml.rels><?xml version="1.0" encoding="UTF-8" standalone="yes"?><Relationships xmlns="http://schemas.openxmlformats.org/package/2006/relationships"><Relationship Id="rId1" Type="http://schemas.microsoft.com/office/2011/relationships/chartStyle" Target="style11.xml" /><Relationship Id="rId2" Type="http://schemas.microsoft.com/office/2011/relationships/chartColorStyle" Target="colors11.xml" /></Relationships>
</file>

<file path=xl/charts/_rels/chart12.xml.rels><?xml version="1.0" encoding="UTF-8" standalone="yes"?><Relationships xmlns="http://schemas.openxmlformats.org/package/2006/relationships"><Relationship Id="rId1" Type="http://schemas.microsoft.com/office/2011/relationships/chartStyle" Target="style12.xml" /><Relationship Id="rId2" Type="http://schemas.microsoft.com/office/2011/relationships/chartColorStyle" Target="colors12.xml" /></Relationships>
</file>

<file path=xl/charts/_rels/chart13.xml.rels><?xml version="1.0" encoding="UTF-8" standalone="yes"?><Relationships xmlns="http://schemas.openxmlformats.org/package/2006/relationships"><Relationship Id="rId1" Type="http://schemas.microsoft.com/office/2011/relationships/chartStyle" Target="style13.xml" /><Relationship Id="rId2" Type="http://schemas.microsoft.com/office/2011/relationships/chartColorStyle" Target="colors13.xml" /></Relationships>
</file>

<file path=xl/charts/_rels/chart14.xml.rels><?xml version="1.0" encoding="UTF-8" standalone="yes"?><Relationships xmlns="http://schemas.openxmlformats.org/package/2006/relationships"><Relationship Id="rId1" Type="http://schemas.microsoft.com/office/2011/relationships/chartStyle" Target="style14.xml" /><Relationship Id="rId2" Type="http://schemas.microsoft.com/office/2011/relationships/chartColorStyle" Target="colors14.xml" /></Relationships>
</file>

<file path=xl/charts/_rels/chart15.xml.rels><?xml version="1.0" encoding="UTF-8" standalone="yes"?><Relationships xmlns="http://schemas.openxmlformats.org/package/2006/relationships"><Relationship Id="rId1" Type="http://schemas.microsoft.com/office/2011/relationships/chartStyle" Target="style15.xml" /><Relationship Id="rId2" Type="http://schemas.microsoft.com/office/2011/relationships/chartColorStyle" Target="colors15.xml" /></Relationships>
</file>

<file path=xl/charts/_rels/chart16.xml.rels><?xml version="1.0" encoding="UTF-8" standalone="yes"?><Relationships xmlns="http://schemas.openxmlformats.org/package/2006/relationships"><Relationship Id="rId1" Type="http://schemas.microsoft.com/office/2011/relationships/chartStyle" Target="style16.xml" /><Relationship Id="rId2" Type="http://schemas.microsoft.com/office/2011/relationships/chartColorStyle" Target="colors16.xml" /></Relationships>
</file>

<file path=xl/charts/_rels/chart17.xml.rels><?xml version="1.0" encoding="UTF-8" standalone="yes"?><Relationships xmlns="http://schemas.openxmlformats.org/package/2006/relationships"><Relationship Id="rId1" Type="http://schemas.microsoft.com/office/2011/relationships/chartStyle" Target="style17.xml" /><Relationship Id="rId2" Type="http://schemas.microsoft.com/office/2011/relationships/chartColorStyle" Target="colors17.xml" /></Relationships>
</file>

<file path=xl/charts/_rels/chart18.xml.rels><?xml version="1.0" encoding="UTF-8" standalone="yes"?><Relationships xmlns="http://schemas.openxmlformats.org/package/2006/relationships"><Relationship Id="rId1" Type="http://schemas.microsoft.com/office/2011/relationships/chartStyle" Target="style18.xml" /><Relationship Id="rId2" Type="http://schemas.microsoft.com/office/2011/relationships/chartColorStyle" Target="colors18.xml" /></Relationships>
</file>

<file path=xl/charts/_rels/chart19.xml.rels><?xml version="1.0" encoding="UTF-8" standalone="yes"?><Relationships xmlns="http://schemas.openxmlformats.org/package/2006/relationships"><Relationship Id="rId1" Type="http://schemas.microsoft.com/office/2011/relationships/chartStyle" Target="style19.xml" /><Relationship Id="rId2" Type="http://schemas.microsoft.com/office/2011/relationships/chartColorStyle" Target="colors19.xml" /></Relationships>
</file>

<file path=xl/charts/_rels/chart20.xml.rels><?xml version="1.0" encoding="UTF-8" standalone="yes"?><Relationships xmlns="http://schemas.openxmlformats.org/package/2006/relationships"><Relationship Id="rId1" Type="http://schemas.microsoft.com/office/2011/relationships/chartStyle" Target="style20.xml" /><Relationship Id="rId2" Type="http://schemas.microsoft.com/office/2011/relationships/chartColorStyle" Target="colors20.xml" /></Relationships>
</file>

<file path=xl/charts/_rels/chart21.xml.rels><?xml version="1.0" encoding="UTF-8" standalone="yes"?><Relationships xmlns="http://schemas.openxmlformats.org/package/2006/relationships"><Relationship Id="rId1" Type="http://schemas.microsoft.com/office/2011/relationships/chartStyle" Target="style21.xml" /><Relationship Id="rId2" Type="http://schemas.microsoft.com/office/2011/relationships/chartColorStyle" Target="colors21.xml" /></Relationships>
</file>

<file path=xl/charts/_rels/chart22.xml.rels><?xml version="1.0" encoding="UTF-8" standalone="yes"?><Relationships xmlns="http://schemas.openxmlformats.org/package/2006/relationships"><Relationship Id="rId1" Type="http://schemas.microsoft.com/office/2011/relationships/chartStyle" Target="style22.xml" /><Relationship Id="rId2" Type="http://schemas.microsoft.com/office/2011/relationships/chartColorStyle" Target="colors22.xml" /></Relationships>
</file>

<file path=xl/charts/_rels/chart23.xml.rels><?xml version="1.0" encoding="UTF-8" standalone="yes"?><Relationships xmlns="http://schemas.openxmlformats.org/package/2006/relationships"><Relationship Id="rId1" Type="http://schemas.microsoft.com/office/2011/relationships/chartStyle" Target="style23.xml" /><Relationship Id="rId2" Type="http://schemas.microsoft.com/office/2011/relationships/chartColorStyle" Target="colors23.xml" /></Relationships>
</file>

<file path=xl/charts/_rels/chart24.xml.rels><?xml version="1.0" encoding="UTF-8" standalone="yes"?><Relationships xmlns="http://schemas.openxmlformats.org/package/2006/relationships"><Relationship Id="rId1" Type="http://schemas.microsoft.com/office/2011/relationships/chartStyle" Target="style24.xml" /><Relationship Id="rId2" Type="http://schemas.microsoft.com/office/2011/relationships/chartColorStyle" Target="colors24.xml" /></Relationships>
</file>

<file path=xl/charts/_rels/chart25.xml.rels><?xml version="1.0" encoding="UTF-8" standalone="yes"?><Relationships xmlns="http://schemas.openxmlformats.org/package/2006/relationships"><Relationship Id="rId1" Type="http://schemas.microsoft.com/office/2011/relationships/chartStyle" Target="style25.xml" /><Relationship Id="rId2" Type="http://schemas.microsoft.com/office/2011/relationships/chartColorStyle" Target="colors25.xml" /></Relationships>
</file>

<file path=xl/charts/_rels/chart26.xml.rels><?xml version="1.0" encoding="UTF-8" standalone="yes"?><Relationships xmlns="http://schemas.openxmlformats.org/package/2006/relationships"><Relationship Id="rId1" Type="http://schemas.microsoft.com/office/2011/relationships/chartStyle" Target="style26.xml" /><Relationship Id="rId2" Type="http://schemas.microsoft.com/office/2011/relationships/chartColorStyle" Target="colors26.xml" /></Relationships>
</file>

<file path=xl/charts/_rels/chart27.xml.rels><?xml version="1.0" encoding="UTF-8" standalone="yes"?><Relationships xmlns="http://schemas.openxmlformats.org/package/2006/relationships"><Relationship Id="rId1" Type="http://schemas.microsoft.com/office/2011/relationships/chartStyle" Target="style27.xml" /><Relationship Id="rId2" Type="http://schemas.microsoft.com/office/2011/relationships/chartColorStyle" Target="colors27.xml" /></Relationships>
</file>

<file path=xl/charts/_rels/chart28.xml.rels><?xml version="1.0" encoding="UTF-8" standalone="yes"?><Relationships xmlns="http://schemas.openxmlformats.org/package/2006/relationships"><Relationship Id="rId1" Type="http://schemas.microsoft.com/office/2011/relationships/chartStyle" Target="style28.xml" /><Relationship Id="rId2" Type="http://schemas.microsoft.com/office/2011/relationships/chartColorStyle" Target="colors28.xml" /></Relationships>
</file>

<file path=xl/charts/_rels/chart29.xml.rels><?xml version="1.0" encoding="UTF-8" standalone="yes"?><Relationships xmlns="http://schemas.openxmlformats.org/package/2006/relationships"><Relationship Id="rId1" Type="http://schemas.microsoft.com/office/2011/relationships/chartStyle" Target="style29.xml" /><Relationship Id="rId2" Type="http://schemas.microsoft.com/office/2011/relationships/chartColorStyle" Target="colors29.xml" /></Relationships>
</file>

<file path=xl/charts/_rels/chart30.xml.rels><?xml version="1.0" encoding="UTF-8" standalone="yes"?><Relationships xmlns="http://schemas.openxmlformats.org/package/2006/relationships"><Relationship Id="rId1" Type="http://schemas.microsoft.com/office/2011/relationships/chartStyle" Target="style30.xml" /><Relationship Id="rId2" Type="http://schemas.microsoft.com/office/2011/relationships/chartColorStyle" Target="colors30.xml" /></Relationships>
</file>

<file path=xl/charts/_rels/chart31.xml.rels><?xml version="1.0" encoding="UTF-8" standalone="yes"?><Relationships xmlns="http://schemas.openxmlformats.org/package/2006/relationships"><Relationship Id="rId1" Type="http://schemas.microsoft.com/office/2011/relationships/chartStyle" Target="style31.xml" /><Relationship Id="rId2" Type="http://schemas.microsoft.com/office/2011/relationships/chartColorStyle" Target="colors31.xml" /></Relationships>
</file>

<file path=xl/charts/_rels/chart32.xml.rels><?xml version="1.0" encoding="UTF-8" standalone="yes"?><Relationships xmlns="http://schemas.openxmlformats.org/package/2006/relationships"><Relationship Id="rId1" Type="http://schemas.microsoft.com/office/2011/relationships/chartStyle" Target="style32.xml" /><Relationship Id="rId2" Type="http://schemas.microsoft.com/office/2011/relationships/chartColorStyle" Target="colors32.xml" /></Relationships>
</file>

<file path=xl/charts/_rels/chart33.xml.rels><?xml version="1.0" encoding="UTF-8" standalone="yes"?><Relationships xmlns="http://schemas.openxmlformats.org/package/2006/relationships"><Relationship Id="rId1" Type="http://schemas.microsoft.com/office/2011/relationships/chartStyle" Target="style33.xml" /><Relationship Id="rId2" Type="http://schemas.microsoft.com/office/2011/relationships/chartColorStyle" Target="colors33.xml" /></Relationships>
</file>

<file path=xl/charts/_rels/chart34.xml.rels><?xml version="1.0" encoding="UTF-8" standalone="yes"?><Relationships xmlns="http://schemas.openxmlformats.org/package/2006/relationships"><Relationship Id="rId1" Type="http://schemas.microsoft.com/office/2011/relationships/chartStyle" Target="style34.xml" /><Relationship Id="rId2" Type="http://schemas.microsoft.com/office/2011/relationships/chartColorStyle" Target="colors34.xml" /></Relationships>
</file>

<file path=xl/charts/_rels/chart35.xml.rels><?xml version="1.0" encoding="UTF-8" standalone="yes"?><Relationships xmlns="http://schemas.openxmlformats.org/package/2006/relationships"><Relationship Id="rId1" Type="http://schemas.microsoft.com/office/2011/relationships/chartStyle" Target="style35.xml" /><Relationship Id="rId2" Type="http://schemas.microsoft.com/office/2011/relationships/chartColorStyle" Target="colors35.xml" /></Relationships>
</file>

<file path=xl/charts/_rels/chart36.xml.rels><?xml version="1.0" encoding="UTF-8" standalone="yes"?><Relationships xmlns="http://schemas.openxmlformats.org/package/2006/relationships"><Relationship Id="rId1" Type="http://schemas.microsoft.com/office/2011/relationships/chartStyle" Target="style36.xml" /><Relationship Id="rId2" Type="http://schemas.microsoft.com/office/2011/relationships/chartColorStyle" Target="colors36.xml" /></Relationships>
</file>

<file path=xl/charts/_rels/chart37.xml.rels><?xml version="1.0" encoding="UTF-8" standalone="yes"?><Relationships xmlns="http://schemas.openxmlformats.org/package/2006/relationships"><Relationship Id="rId1" Type="http://schemas.microsoft.com/office/2011/relationships/chartStyle" Target="style37.xml" /><Relationship Id="rId2" Type="http://schemas.microsoft.com/office/2011/relationships/chartColorStyle" Target="colors37.xml" /></Relationships>
</file>

<file path=xl/charts/_rels/chart38.xml.rels><?xml version="1.0" encoding="UTF-8" standalone="yes"?><Relationships xmlns="http://schemas.openxmlformats.org/package/2006/relationships"><Relationship Id="rId1" Type="http://schemas.microsoft.com/office/2011/relationships/chartStyle" Target="style38.xml" /><Relationship Id="rId2" Type="http://schemas.microsoft.com/office/2011/relationships/chartColorStyle" Target="colors38.xml" /></Relationships>
</file>

<file path=xl/charts/_rels/chart39.xml.rels><?xml version="1.0" encoding="UTF-8" standalone="yes"?><Relationships xmlns="http://schemas.openxmlformats.org/package/2006/relationships"><Relationship Id="rId1" Type="http://schemas.microsoft.com/office/2011/relationships/chartStyle" Target="style39.xml" /><Relationship Id="rId2" Type="http://schemas.microsoft.com/office/2011/relationships/chartColorStyle" Target="colors39.xml" /></Relationships>
</file>

<file path=xl/charts/_rels/chart40.xml.rels><?xml version="1.0" encoding="UTF-8" standalone="yes"?><Relationships xmlns="http://schemas.openxmlformats.org/package/2006/relationships"><Relationship Id="rId1" Type="http://schemas.microsoft.com/office/2011/relationships/chartStyle" Target="style40.xml" /><Relationship Id="rId2" Type="http://schemas.microsoft.com/office/2011/relationships/chartColorStyle" Target="colors40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'C09'!$AD$9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'C09'!$AE$9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'C09'!$AE$10:$AE$23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'C19'!$AD$9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'C19'!$AE$10:$AE$23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'C29'!$AD$9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'C29'!$AE$10:$AE$23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'C31'!$AA$10:$AC$23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'C32'!$AA$10:$AC$23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'C33'!$AA$10:$AC$23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'C34'!$AA$10:$AC$23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'C35'!$AA$10:$AC$23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'C36'!$AA$10:$AC$23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'C37'!$AA$10:$AC$23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'C38'!$AA$10:$AC$23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'C39'!$AD$9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'C39'!$AE$9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'C39'!$AA$10:$AC$23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'C39'!$AE$10:$AE$23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fr-FR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6035"/>
          <c:y val="0.457173"/>
          <c:w val="0.948702"/>
          <c:h val="0.477946"/>
        </c:manualLayout>
      </c:layout>
      <c:lineChart>
        <c:grouping val="standard"/>
        <c:varyColors val="0"/>
        <c:ser>
          <c:idx val="0"/>
          <c:order val="0"/>
          <c:tx>
            <c:strRef>
              <c:f>'C40'!$AD$9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'C40'!$AA$10:$AC$23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'C40'!$AD$10:$AD$23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'C40'!$AA$10:$AC$23</c:f>
              <c:strCache>
                <c:ptCount val="11"/>
                <c:pt idx="0">
                  <c:v>E1-Culture générale et expression</c:v>
                </c:pt>
                <c:pt idx="1">
                  <c:v>E2-LV obligatoire Anglais</c:v>
                </c:pt>
                <c:pt idx="2">
                  <c:v xml:space="preserve">E3-Mathématiques appliquées </c:v>
                </c:pt>
                <c:pt idx="3">
                  <c:v xml:space="preserve">E4-Culture économique, juridique et managériale </c:v>
                </c:pt>
                <c:pt idx="4">
                  <c:v>E5-Traitement et contrôle des opérations comptables, fiscales et sociales : Étude de cas</c:v>
                </c:pt>
                <c:pt idx="5">
                  <c:v xml:space="preserve">E6-Traitement et contrôle des opérations comptables, fiscales et sociales : Pratiques
comptables fiscales et sociales </c:v>
                </c:pt>
                <c:pt idx="6">
                  <c:v xml:space="preserve">E7-Situations de contrôle de gestion et d'analyse financière </c:v>
                </c:pt>
                <c:pt idx="7">
                  <c:v xml:space="preserve">E8-Parcours de professionnalisation </c:v>
                </c:pt>
                <c:pt idx="8">
                  <c:v xml:space="preserve">EF1-Langue vivante étrangère B </c:v>
                </c:pt>
                <c:pt idx="9">
                  <c:v>EF2-Module d'approfondissement</c:v>
                </c:pt>
                <c:pt idx="10">
                  <c:v>EF3-Engagement étudiant</c:v>
                </c:pt>
              </c:strCache>
            </c:strRef>
          </c:cat>
          <c:val>
            <c:numRef>
              <c:f>'C40'!$AE$10:$AE$23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.000000"/>
          <c:min val="0.0000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81136"/>
        <c:crosses val="autoZero"/>
        <c:crossBetween val="between"/>
      </c:valAx>
      <c:spPr bwMode="auto"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l="0.69999999999999996" r="0.69999999999999996" t="0.75" b="0.75" header="0.29999999999999999" footer="0.29999999999999999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  <a:round/>
      </a:ln>
    </cs:spPr>
  </cs:wall>
  <cs:dataPointMarkerLayout/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  <a:round/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  <a:round/>
      </a:ln>
    </cs:spPr>
  </cs:wall>
  <cs:dataPointMarkerLayout/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  <a:miter/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20955</xdr:colOff>
      <xdr:row>0</xdr:row>
      <xdr:rowOff>0</xdr:rowOff>
    </xdr:from>
    <xdr:to>
      <xdr:col>1</xdr:col>
      <xdr:colOff>1141251</xdr:colOff>
      <xdr:row>0</xdr:row>
      <xdr:rowOff>967874</xdr:rowOff>
    </xdr:to>
    <xdr:pic>
      <xdr:nvPicPr>
        <xdr:cNvPr id="3" name="Image 2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249555" y="0"/>
          <a:ext cx="1120296" cy="967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>
      <xdr:nvGraphicFramePr>
        <xdr:cNvPr id="2" name="Graphique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1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_rels/sheet1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5.xml"/></Relationships>
</file>

<file path=xl/worksheets/_rels/sheet1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6.xml"/></Relationships>
</file>

<file path=xl/worksheets/_rels/sheet2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7.xml"/></Relationships>
</file>

<file path=xl/worksheets/_rels/sheet2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8.xml"/></Relationships>
</file>

<file path=xl/worksheets/_rels/sheet2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9.xml"/></Relationships>
</file>

<file path=xl/worksheets/_rels/sheet2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0.xml"/></Relationships>
</file>

<file path=xl/worksheets/_rels/sheet2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1.xml"/></Relationships>
</file>

<file path=xl/worksheets/_rels/sheet2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2.xml"/></Relationships>
</file>

<file path=xl/worksheets/_rels/sheet2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3.xml"/></Relationships>
</file>

<file path=xl/worksheets/_rels/sheet2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4.xml"/></Relationships>
</file>

<file path=xl/worksheets/_rels/sheet2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5.xml"/></Relationships>
</file>

<file path=xl/worksheets/_rels/sheet2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6.xml"/></Relationships>
</file>

<file path=xl/worksheets/_rels/sheet3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7.xml"/></Relationships>
</file>

<file path=xl/worksheets/_rels/sheet3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8.xml"/></Relationships>
</file>

<file path=xl/worksheets/_rels/sheet3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9.xml"/></Relationships>
</file>

<file path=xl/worksheets/_rels/sheet3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0.xml"/></Relationships>
</file>

<file path=xl/worksheets/_rels/sheet3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1.xml"/></Relationships>
</file>

<file path=xl/worksheets/_rels/sheet3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2.xml"/></Relationships>
</file>

<file path=xl/worksheets/_rels/sheet3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3.xml"/></Relationships>
</file>

<file path=xl/worksheets/_rels/sheet3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4.xml"/></Relationships>
</file>

<file path=xl/worksheets/_rels/sheet3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5.xml"/></Relationships>
</file>

<file path=xl/worksheets/_rels/sheet3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6.xml"/></Relationships>
</file>

<file path=xl/worksheets/_rels/sheet4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7.xml"/></Relationships>
</file>

<file path=xl/worksheets/_rels/sheet4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8.xml"/></Relationships>
</file>

<file path=xl/worksheets/_rels/sheet4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9.xml"/></Relationships>
</file>

<file path=xl/worksheets/_rels/sheet4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0.xml"/></Relationships>
</file>

<file path=xl/worksheets/_rels/sheet4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1">
    <outlinePr applyStyles="0" summaryBelow="1" summaryRight="1" showOutlineSymbols="1"/>
    <pageSetUpPr autoPageBreaks="1" fitToPage="0"/>
  </sheetPr>
  <sheetViews>
    <sheetView zoomScale="100" workbookViewId="0">
      <pane xSplit="1" ySplit="2" topLeftCell="B3" activePane="bottomRight" state="frozen"/>
      <selection activeCell="B3" activeCellId="0" sqref="B3"/>
    </sheetView>
  </sheetViews>
  <sheetFormatPr baseColWidth="10" defaultColWidth="31.54296875" defaultRowHeight="25.75" customHeight="1"/>
  <cols>
    <col customWidth="1" min="1" max="1" style="1" width="7.1796875"/>
    <col min="2" max="20" style="1" width="31.54296875"/>
    <col customWidth="1" min="21" max="21" style="1" width="33.81640625"/>
    <col min="22" max="16384" style="1" width="31.54296875"/>
  </cols>
  <sheetData>
    <row r="1" s="2" customFormat="1" ht="49.399999999999999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4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4" t="s">
        <v>41</v>
      </c>
      <c r="AR1" s="4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4" t="s">
        <v>51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5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4" t="s">
        <v>82</v>
      </c>
      <c r="CH1" s="4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/>
      <c r="CR1" s="3"/>
      <c r="CS1" s="3"/>
      <c r="CT1" s="3"/>
      <c r="CU1" s="3"/>
      <c r="CV1" s="3"/>
    </row>
    <row r="2" s="6" customFormat="1" ht="13.4" customHeight="1">
      <c r="A2" s="7"/>
      <c r="B2" s="8" t="str">
        <f>"BTS"&amp;(COLUMN(B1)+99)</f>
        <v>BTS101</v>
      </c>
      <c r="C2" s="8" t="str">
        <f>"BTS"&amp;(COLUMN(C1)+99)</f>
        <v>BTS102</v>
      </c>
      <c r="D2" s="8" t="str">
        <f t="shared" ref="D2:BO2" si="0">"BTS"&amp;(COLUMN(D1)+99)</f>
        <v>BTS103</v>
      </c>
      <c r="E2" s="8" t="str">
        <f t="shared" si="0"/>
        <v>BTS104</v>
      </c>
      <c r="F2" s="8" t="str">
        <f t="shared" si="0"/>
        <v>BTS105</v>
      </c>
      <c r="G2" s="8" t="str">
        <f t="shared" si="0"/>
        <v>BTS106</v>
      </c>
      <c r="H2" s="8" t="str">
        <f t="shared" si="0"/>
        <v>BTS107</v>
      </c>
      <c r="I2" s="8" t="str">
        <f t="shared" si="0"/>
        <v>BTS108</v>
      </c>
      <c r="J2" s="8" t="str">
        <f t="shared" si="0"/>
        <v>BTS109</v>
      </c>
      <c r="K2" s="8" t="str">
        <f t="shared" si="0"/>
        <v>BTS110</v>
      </c>
      <c r="L2" s="8" t="str">
        <f t="shared" si="0"/>
        <v>BTS111</v>
      </c>
      <c r="M2" s="8" t="str">
        <f t="shared" si="0"/>
        <v>BTS112</v>
      </c>
      <c r="N2" s="8" t="str">
        <f t="shared" si="0"/>
        <v>BTS113</v>
      </c>
      <c r="O2" s="8" t="str">
        <f t="shared" si="0"/>
        <v>BTS114</v>
      </c>
      <c r="P2" s="8" t="str">
        <f t="shared" si="0"/>
        <v>BTS115</v>
      </c>
      <c r="Q2" s="8" t="str">
        <f t="shared" si="0"/>
        <v>BTS116</v>
      </c>
      <c r="R2" s="8" t="str">
        <f t="shared" si="0"/>
        <v>BTS117</v>
      </c>
      <c r="S2" s="8" t="str">
        <f t="shared" si="0"/>
        <v>BTS118</v>
      </c>
      <c r="T2" s="8" t="str">
        <f t="shared" si="0"/>
        <v>BTS119</v>
      </c>
      <c r="U2" s="8" t="str">
        <f t="shared" si="0"/>
        <v>BTS120</v>
      </c>
      <c r="V2" s="8" t="str">
        <f t="shared" si="0"/>
        <v>BTS121</v>
      </c>
      <c r="W2" s="8" t="str">
        <f t="shared" si="0"/>
        <v>BTS122</v>
      </c>
      <c r="X2" s="8" t="str">
        <f t="shared" si="0"/>
        <v>BTS123</v>
      </c>
      <c r="Y2" s="8" t="str">
        <f t="shared" si="0"/>
        <v>BTS124</v>
      </c>
      <c r="Z2" s="8" t="str">
        <f t="shared" si="0"/>
        <v>BTS125</v>
      </c>
      <c r="AA2" s="8" t="str">
        <f t="shared" si="0"/>
        <v>BTS126</v>
      </c>
      <c r="AB2" s="8" t="str">
        <f t="shared" si="0"/>
        <v>BTS127</v>
      </c>
      <c r="AC2" s="8" t="str">
        <f t="shared" si="0"/>
        <v>BTS128</v>
      </c>
      <c r="AD2" s="8" t="str">
        <f t="shared" si="0"/>
        <v>BTS129</v>
      </c>
      <c r="AE2" s="8" t="str">
        <f t="shared" si="0"/>
        <v>BTS130</v>
      </c>
      <c r="AF2" s="8" t="str">
        <f t="shared" si="0"/>
        <v>BTS131</v>
      </c>
      <c r="AG2" s="8" t="str">
        <f t="shared" si="0"/>
        <v>BTS132</v>
      </c>
      <c r="AH2" s="8" t="str">
        <f t="shared" si="0"/>
        <v>BTS133</v>
      </c>
      <c r="AI2" s="8" t="str">
        <f t="shared" si="0"/>
        <v>BTS134</v>
      </c>
      <c r="AJ2" s="8" t="str">
        <f t="shared" si="0"/>
        <v>BTS135</v>
      </c>
      <c r="AK2" s="8" t="str">
        <f t="shared" si="0"/>
        <v>BTS136</v>
      </c>
      <c r="AL2" s="8" t="str">
        <f t="shared" si="0"/>
        <v>BTS137</v>
      </c>
      <c r="AM2" s="8" t="str">
        <f t="shared" si="0"/>
        <v>BTS138</v>
      </c>
      <c r="AN2" s="8" t="str">
        <f t="shared" si="0"/>
        <v>BTS139</v>
      </c>
      <c r="AO2" s="8" t="str">
        <f t="shared" si="0"/>
        <v>BTS140</v>
      </c>
      <c r="AP2" s="8" t="str">
        <f t="shared" si="0"/>
        <v>BTS141</v>
      </c>
      <c r="AQ2" s="8" t="str">
        <f t="shared" si="0"/>
        <v>BTS142</v>
      </c>
      <c r="AR2" s="8" t="str">
        <f t="shared" si="0"/>
        <v>BTS143</v>
      </c>
      <c r="AS2" s="8" t="str">
        <f t="shared" si="0"/>
        <v>BTS144</v>
      </c>
      <c r="AT2" s="8" t="str">
        <f t="shared" si="0"/>
        <v>BTS145</v>
      </c>
      <c r="AU2" s="8" t="str">
        <f t="shared" si="0"/>
        <v>BTS146</v>
      </c>
      <c r="AV2" s="8" t="str">
        <f t="shared" si="0"/>
        <v>BTS147</v>
      </c>
      <c r="AW2" s="8" t="str">
        <f t="shared" si="0"/>
        <v>BTS148</v>
      </c>
      <c r="AX2" s="8" t="str">
        <f t="shared" si="0"/>
        <v>BTS149</v>
      </c>
      <c r="AY2" s="8" t="str">
        <f t="shared" si="0"/>
        <v>BTS150</v>
      </c>
      <c r="AZ2" s="8" t="str">
        <f t="shared" si="0"/>
        <v>BTS151</v>
      </c>
      <c r="BA2" s="8" t="str">
        <f t="shared" si="0"/>
        <v>BTS152</v>
      </c>
      <c r="BB2" s="8" t="str">
        <f t="shared" si="0"/>
        <v>BTS153</v>
      </c>
      <c r="BC2" s="8" t="str">
        <f t="shared" si="0"/>
        <v>BTS154</v>
      </c>
      <c r="BD2" s="8" t="str">
        <f t="shared" si="0"/>
        <v>BTS155</v>
      </c>
      <c r="BE2" s="8" t="str">
        <f t="shared" si="0"/>
        <v>BTS156</v>
      </c>
      <c r="BF2" s="8" t="str">
        <f t="shared" si="0"/>
        <v>BTS157</v>
      </c>
      <c r="BG2" s="8" t="str">
        <f t="shared" si="0"/>
        <v>BTS158</v>
      </c>
      <c r="BH2" s="8" t="str">
        <f t="shared" si="0"/>
        <v>BTS159</v>
      </c>
      <c r="BI2" s="8" t="str">
        <f t="shared" si="0"/>
        <v>BTS160</v>
      </c>
      <c r="BJ2" s="8" t="str">
        <f t="shared" si="0"/>
        <v>BTS161</v>
      </c>
      <c r="BK2" s="8" t="str">
        <f t="shared" si="0"/>
        <v>BTS162</v>
      </c>
      <c r="BL2" s="8" t="str">
        <f t="shared" si="0"/>
        <v>BTS163</v>
      </c>
      <c r="BM2" s="8" t="str">
        <f t="shared" si="0"/>
        <v>BTS164</v>
      </c>
      <c r="BN2" s="8" t="str">
        <f t="shared" si="0"/>
        <v>BTS165</v>
      </c>
      <c r="BO2" s="8" t="str">
        <f t="shared" si="0"/>
        <v>BTS166</v>
      </c>
      <c r="BP2" s="8" t="str">
        <f t="shared" ref="BP2:CV2" si="1">"BTS"&amp;(COLUMN(BP1)+99)</f>
        <v>BTS167</v>
      </c>
      <c r="BQ2" s="8" t="str">
        <f t="shared" si="1"/>
        <v>BTS168</v>
      </c>
      <c r="BR2" s="8" t="str">
        <f t="shared" si="1"/>
        <v>BTS169</v>
      </c>
      <c r="BS2" s="8" t="str">
        <f t="shared" si="1"/>
        <v>BTS170</v>
      </c>
      <c r="BT2" s="8" t="str">
        <f t="shared" si="1"/>
        <v>BTS171</v>
      </c>
      <c r="BU2" s="8" t="str">
        <f t="shared" si="1"/>
        <v>BTS172</v>
      </c>
      <c r="BV2" s="8" t="str">
        <f t="shared" si="1"/>
        <v>BTS173</v>
      </c>
      <c r="BW2" s="8" t="str">
        <f t="shared" si="1"/>
        <v>BTS174</v>
      </c>
      <c r="BX2" s="8" t="str">
        <f t="shared" si="1"/>
        <v>BTS175</v>
      </c>
      <c r="BY2" s="8" t="str">
        <f t="shared" si="1"/>
        <v>BTS176</v>
      </c>
      <c r="BZ2" s="8" t="str">
        <f t="shared" si="1"/>
        <v>BTS177</v>
      </c>
      <c r="CA2" s="8" t="str">
        <f t="shared" si="1"/>
        <v>BTS178</v>
      </c>
      <c r="CB2" s="8" t="str">
        <f t="shared" si="1"/>
        <v>BTS179</v>
      </c>
      <c r="CC2" s="8" t="str">
        <f t="shared" si="1"/>
        <v>BTS180</v>
      </c>
      <c r="CD2" s="8" t="str">
        <f t="shared" si="1"/>
        <v>BTS181</v>
      </c>
      <c r="CE2" s="8" t="str">
        <f t="shared" si="1"/>
        <v>BTS182</v>
      </c>
      <c r="CF2" s="8" t="str">
        <f t="shared" si="1"/>
        <v>BTS183</v>
      </c>
      <c r="CG2" s="8" t="str">
        <f t="shared" si="1"/>
        <v>BTS184</v>
      </c>
      <c r="CH2" s="8" t="str">
        <f t="shared" si="1"/>
        <v>BTS185</v>
      </c>
      <c r="CI2" s="8" t="str">
        <f t="shared" si="1"/>
        <v>BTS186</v>
      </c>
      <c r="CJ2" s="8" t="str">
        <f t="shared" si="1"/>
        <v>BTS187</v>
      </c>
      <c r="CK2" s="8" t="str">
        <f t="shared" si="1"/>
        <v>BTS188</v>
      </c>
      <c r="CL2" s="8" t="str">
        <f t="shared" si="1"/>
        <v>BTS189</v>
      </c>
      <c r="CM2" s="8" t="str">
        <f t="shared" si="1"/>
        <v>BTS190</v>
      </c>
      <c r="CN2" s="8" t="str">
        <f t="shared" si="1"/>
        <v>BTS191</v>
      </c>
      <c r="CO2" s="8" t="str">
        <f t="shared" si="1"/>
        <v>BTS192</v>
      </c>
      <c r="CP2" s="8" t="str">
        <f t="shared" si="1"/>
        <v>BTS193</v>
      </c>
      <c r="CQ2" s="8" t="str">
        <f t="shared" si="1"/>
        <v>BTS194</v>
      </c>
      <c r="CR2" s="8" t="str">
        <f t="shared" si="1"/>
        <v>BTS195</v>
      </c>
      <c r="CS2" s="8" t="str">
        <f t="shared" si="1"/>
        <v>BTS196</v>
      </c>
      <c r="CT2" s="8" t="str">
        <f t="shared" si="1"/>
        <v>BTS197</v>
      </c>
      <c r="CU2" s="8" t="str">
        <f t="shared" si="1"/>
        <v>BTS198</v>
      </c>
      <c r="CV2" s="8" t="str">
        <f t="shared" si="1"/>
        <v>BTS199</v>
      </c>
    </row>
    <row r="3" ht="26.149999999999999" customHeight="1">
      <c r="A3" s="9" t="s">
        <v>92</v>
      </c>
      <c r="B3" s="10" t="s">
        <v>93</v>
      </c>
      <c r="C3" s="10" t="s">
        <v>94</v>
      </c>
      <c r="D3" s="10" t="s">
        <v>95</v>
      </c>
      <c r="E3" s="11" t="s">
        <v>94</v>
      </c>
      <c r="F3" s="10" t="s">
        <v>94</v>
      </c>
      <c r="G3" s="10" t="s">
        <v>96</v>
      </c>
      <c r="H3" s="10" t="s">
        <v>97</v>
      </c>
      <c r="I3" s="12" t="s">
        <v>96</v>
      </c>
      <c r="J3" s="10" t="s">
        <v>98</v>
      </c>
      <c r="K3" s="10" t="s">
        <v>99</v>
      </c>
      <c r="L3" s="10" t="s">
        <v>100</v>
      </c>
      <c r="M3" s="10" t="s">
        <v>93</v>
      </c>
      <c r="N3" s="10" t="s">
        <v>96</v>
      </c>
      <c r="O3" s="10" t="s">
        <v>96</v>
      </c>
      <c r="P3" s="10" t="s">
        <v>96</v>
      </c>
      <c r="Q3" s="10" t="s">
        <v>93</v>
      </c>
      <c r="R3" s="10" t="s">
        <v>96</v>
      </c>
      <c r="S3" s="10" t="s">
        <v>93</v>
      </c>
      <c r="T3" s="13" t="s">
        <v>96</v>
      </c>
      <c r="U3" s="12" t="s">
        <v>94</v>
      </c>
      <c r="V3" s="12" t="s">
        <v>96</v>
      </c>
      <c r="W3" s="12" t="s">
        <v>98</v>
      </c>
      <c r="X3" s="10" t="s">
        <v>96</v>
      </c>
      <c r="Y3" s="10" t="s">
        <v>96</v>
      </c>
      <c r="Z3" s="10" t="s">
        <v>101</v>
      </c>
      <c r="AA3" s="10" t="s">
        <v>96</v>
      </c>
      <c r="AB3" s="10" t="s">
        <v>94</v>
      </c>
      <c r="AC3" s="10" t="s">
        <v>96</v>
      </c>
      <c r="AD3" s="10" t="s">
        <v>102</v>
      </c>
      <c r="AE3" s="10" t="s">
        <v>96</v>
      </c>
      <c r="AF3" s="10" t="s">
        <v>96</v>
      </c>
      <c r="AG3" s="12" t="s">
        <v>96</v>
      </c>
      <c r="AH3" s="12" t="s">
        <v>96</v>
      </c>
      <c r="AI3" s="12" t="s">
        <v>96</v>
      </c>
      <c r="AJ3" s="14" t="s">
        <v>94</v>
      </c>
      <c r="AK3" s="14" t="s">
        <v>94</v>
      </c>
      <c r="AL3" s="15" t="s">
        <v>94</v>
      </c>
      <c r="AM3" s="10" t="s">
        <v>96</v>
      </c>
      <c r="AN3" s="10" t="s">
        <v>96</v>
      </c>
      <c r="AO3" s="10" t="s">
        <v>98</v>
      </c>
      <c r="AP3" s="10" t="s">
        <v>98</v>
      </c>
      <c r="AQ3" s="10" t="s">
        <v>100</v>
      </c>
      <c r="AR3" s="10" t="s">
        <v>100</v>
      </c>
      <c r="AS3" s="10" t="s">
        <v>103</v>
      </c>
      <c r="AT3" s="10" t="s">
        <v>103</v>
      </c>
      <c r="AU3" s="10" t="s">
        <v>96</v>
      </c>
      <c r="AV3" s="10" t="s">
        <v>104</v>
      </c>
      <c r="AW3" s="10" t="s">
        <v>104</v>
      </c>
      <c r="AX3" s="10" t="s">
        <v>104</v>
      </c>
      <c r="AY3" s="10" t="s">
        <v>104</v>
      </c>
      <c r="AZ3" s="10" t="s">
        <v>96</v>
      </c>
      <c r="BA3" s="16" t="s">
        <v>100</v>
      </c>
      <c r="BB3" s="10" t="s">
        <v>96</v>
      </c>
      <c r="BC3" s="10" t="s">
        <v>96</v>
      </c>
      <c r="BD3" s="13" t="s">
        <v>105</v>
      </c>
      <c r="BE3" s="13" t="s">
        <v>105</v>
      </c>
      <c r="BF3" s="13" t="s">
        <v>105</v>
      </c>
      <c r="BG3" s="10" t="s">
        <v>96</v>
      </c>
      <c r="BH3" s="10" t="s">
        <v>96</v>
      </c>
      <c r="BI3" s="13" t="s">
        <v>98</v>
      </c>
      <c r="BJ3" s="10" t="s">
        <v>94</v>
      </c>
      <c r="BK3" s="10" t="s">
        <v>96</v>
      </c>
      <c r="BL3" s="10" t="s">
        <v>96</v>
      </c>
      <c r="BM3" s="10" t="s">
        <v>96</v>
      </c>
      <c r="BN3" s="10" t="s">
        <v>106</v>
      </c>
      <c r="BO3" s="10" t="s">
        <v>106</v>
      </c>
      <c r="BP3" s="10" t="s">
        <v>106</v>
      </c>
      <c r="BQ3" s="10" t="s">
        <v>106</v>
      </c>
      <c r="BR3" s="10" t="s">
        <v>106</v>
      </c>
      <c r="BS3" s="10" t="s">
        <v>102</v>
      </c>
      <c r="BT3" s="10" t="s">
        <v>107</v>
      </c>
      <c r="BU3" s="10" t="s">
        <v>107</v>
      </c>
      <c r="BV3" s="10" t="s">
        <v>107</v>
      </c>
      <c r="BW3" s="10" t="s">
        <v>108</v>
      </c>
      <c r="BX3" s="10" t="s">
        <v>96</v>
      </c>
      <c r="BY3" s="10" t="s">
        <v>96</v>
      </c>
      <c r="BZ3" s="16" t="s">
        <v>94</v>
      </c>
      <c r="CA3" s="10" t="s">
        <v>96</v>
      </c>
      <c r="CB3" s="10" t="s">
        <v>109</v>
      </c>
      <c r="CC3" s="10" t="s">
        <v>96</v>
      </c>
      <c r="CD3" s="10" t="s">
        <v>94</v>
      </c>
      <c r="CE3" s="10" t="s">
        <v>110</v>
      </c>
      <c r="CF3" s="10" t="s">
        <v>96</v>
      </c>
      <c r="CG3" s="10" t="s">
        <v>111</v>
      </c>
      <c r="CH3" s="10" t="s">
        <v>111</v>
      </c>
      <c r="CI3" s="10" t="s">
        <v>98</v>
      </c>
      <c r="CJ3" s="10" t="s">
        <v>96</v>
      </c>
      <c r="CK3" s="10" t="s">
        <v>96</v>
      </c>
      <c r="CL3" s="10" t="s">
        <v>96</v>
      </c>
      <c r="CM3" s="10" t="s">
        <v>94</v>
      </c>
      <c r="CN3" s="10" t="s">
        <v>96</v>
      </c>
      <c r="CO3" s="10" t="s">
        <v>96</v>
      </c>
      <c r="CP3" s="10" t="s">
        <v>96</v>
      </c>
      <c r="CQ3" s="10"/>
      <c r="CR3" s="10"/>
      <c r="CS3" s="10"/>
      <c r="CT3" s="10"/>
      <c r="CU3" s="10"/>
      <c r="CV3" s="10"/>
    </row>
    <row r="4" ht="26.149999999999999" customHeight="1">
      <c r="A4" s="17" t="s">
        <v>112</v>
      </c>
      <c r="B4" s="12" t="s">
        <v>113</v>
      </c>
      <c r="C4" s="12" t="s">
        <v>114</v>
      </c>
      <c r="D4" s="12" t="s">
        <v>115</v>
      </c>
      <c r="E4" s="18" t="s">
        <v>116</v>
      </c>
      <c r="F4" s="12" t="s">
        <v>116</v>
      </c>
      <c r="G4" s="10" t="s">
        <v>117</v>
      </c>
      <c r="H4" s="12" t="s">
        <v>118</v>
      </c>
      <c r="I4" s="12" t="s">
        <v>119</v>
      </c>
      <c r="J4" s="12" t="s">
        <v>120</v>
      </c>
      <c r="K4" s="12" t="s">
        <v>121</v>
      </c>
      <c r="L4" s="12" t="s">
        <v>122</v>
      </c>
      <c r="M4" s="12" t="s">
        <v>123</v>
      </c>
      <c r="N4" s="12" t="s">
        <v>123</v>
      </c>
      <c r="O4" s="10" t="s">
        <v>123</v>
      </c>
      <c r="P4" s="12" t="s">
        <v>124</v>
      </c>
      <c r="Q4" s="12" t="s">
        <v>125</v>
      </c>
      <c r="R4" s="12" t="s">
        <v>126</v>
      </c>
      <c r="S4" s="12" t="s">
        <v>125</v>
      </c>
      <c r="T4" s="19" t="s">
        <v>127</v>
      </c>
      <c r="U4" s="12" t="s">
        <v>114</v>
      </c>
      <c r="V4" s="12" t="s">
        <v>128</v>
      </c>
      <c r="W4" s="12" t="s">
        <v>129</v>
      </c>
      <c r="X4" s="12" t="s">
        <v>123</v>
      </c>
      <c r="Y4" s="12" t="s">
        <v>123</v>
      </c>
      <c r="Z4" s="12" t="s">
        <v>130</v>
      </c>
      <c r="AA4" s="12" t="s">
        <v>130</v>
      </c>
      <c r="AB4" s="12" t="s">
        <v>114</v>
      </c>
      <c r="AC4" s="10" t="s">
        <v>117</v>
      </c>
      <c r="AD4" s="12" t="s">
        <v>131</v>
      </c>
      <c r="AE4" s="12" t="s">
        <v>124</v>
      </c>
      <c r="AF4" s="12" t="s">
        <v>115</v>
      </c>
      <c r="AG4" s="12" t="s">
        <v>132</v>
      </c>
      <c r="AH4" s="12" t="s">
        <v>132</v>
      </c>
      <c r="AI4" s="12" t="s">
        <v>117</v>
      </c>
      <c r="AJ4" s="14" t="s">
        <v>114</v>
      </c>
      <c r="AK4" s="14" t="s">
        <v>114</v>
      </c>
      <c r="AL4" s="15" t="s">
        <v>114</v>
      </c>
      <c r="AM4" s="10" t="s">
        <v>133</v>
      </c>
      <c r="AN4" s="10" t="s">
        <v>133</v>
      </c>
      <c r="AO4" s="10" t="s">
        <v>129</v>
      </c>
      <c r="AP4" s="12" t="s">
        <v>134</v>
      </c>
      <c r="AQ4" s="12" t="s">
        <v>135</v>
      </c>
      <c r="AR4" s="12" t="s">
        <v>136</v>
      </c>
      <c r="AS4" s="10" t="s">
        <v>137</v>
      </c>
      <c r="AT4" s="10" t="s">
        <v>137</v>
      </c>
      <c r="AU4" s="12" t="s">
        <v>138</v>
      </c>
      <c r="AV4" s="12" t="s">
        <v>139</v>
      </c>
      <c r="AW4" s="12" t="s">
        <v>139</v>
      </c>
      <c r="AX4" s="10" t="s">
        <v>139</v>
      </c>
      <c r="AY4" s="12" t="s">
        <v>139</v>
      </c>
      <c r="AZ4" s="12" t="s">
        <v>138</v>
      </c>
      <c r="BA4" s="20" t="s">
        <v>140</v>
      </c>
      <c r="BB4" s="12" t="s">
        <v>141</v>
      </c>
      <c r="BC4" s="12" t="s">
        <v>117</v>
      </c>
      <c r="BD4" s="19" t="s">
        <v>142</v>
      </c>
      <c r="BE4" s="19" t="s">
        <v>142</v>
      </c>
      <c r="BF4" s="19" t="s">
        <v>142</v>
      </c>
      <c r="BG4" s="12" t="s">
        <v>143</v>
      </c>
      <c r="BH4" s="12" t="s">
        <v>144</v>
      </c>
      <c r="BI4" s="19" t="s">
        <v>129</v>
      </c>
      <c r="BJ4" s="12" t="s">
        <v>145</v>
      </c>
      <c r="BK4" s="12" t="s">
        <v>146</v>
      </c>
      <c r="BL4" s="12" t="s">
        <v>137</v>
      </c>
      <c r="BM4" s="12" t="s">
        <v>137</v>
      </c>
      <c r="BN4" s="12" t="s">
        <v>117</v>
      </c>
      <c r="BO4" s="12" t="s">
        <v>117</v>
      </c>
      <c r="BP4" s="12" t="s">
        <v>117</v>
      </c>
      <c r="BQ4" s="12" t="s">
        <v>117</v>
      </c>
      <c r="BR4" s="12" t="s">
        <v>117</v>
      </c>
      <c r="BS4" s="12" t="s">
        <v>147</v>
      </c>
      <c r="BT4" s="12" t="s">
        <v>148</v>
      </c>
      <c r="BU4" s="12" t="s">
        <v>148</v>
      </c>
      <c r="BV4" s="12" t="s">
        <v>148</v>
      </c>
      <c r="BW4" s="12" t="s">
        <v>149</v>
      </c>
      <c r="BX4" s="12" t="s">
        <v>117</v>
      </c>
      <c r="BY4" s="12" t="s">
        <v>132</v>
      </c>
      <c r="BZ4" s="20" t="s">
        <v>150</v>
      </c>
      <c r="CA4" s="12" t="s">
        <v>126</v>
      </c>
      <c r="CB4" s="12" t="s">
        <v>151</v>
      </c>
      <c r="CC4" s="12" t="s">
        <v>137</v>
      </c>
      <c r="CD4" s="12" t="s">
        <v>116</v>
      </c>
      <c r="CE4" s="12" t="s">
        <v>152</v>
      </c>
      <c r="CF4" s="12" t="s">
        <v>115</v>
      </c>
      <c r="CG4" s="12" t="s">
        <v>153</v>
      </c>
      <c r="CH4" s="12" t="s">
        <v>153</v>
      </c>
      <c r="CI4" s="12" t="s">
        <v>154</v>
      </c>
      <c r="CJ4" s="12" t="s">
        <v>130</v>
      </c>
      <c r="CK4" s="12" t="s">
        <v>155</v>
      </c>
      <c r="CL4" s="12" t="s">
        <v>117</v>
      </c>
      <c r="CM4" s="12" t="s">
        <v>156</v>
      </c>
      <c r="CN4" s="12" t="s">
        <v>126</v>
      </c>
      <c r="CO4" s="12" t="s">
        <v>126</v>
      </c>
      <c r="CP4" s="12" t="s">
        <v>117</v>
      </c>
      <c r="CQ4" s="12"/>
      <c r="CR4" s="12"/>
      <c r="CS4" s="12"/>
      <c r="CT4" s="12"/>
      <c r="CU4" s="12"/>
      <c r="CV4" s="12"/>
    </row>
    <row r="5" ht="26.149999999999999" customHeight="1">
      <c r="A5" s="17" t="s">
        <v>157</v>
      </c>
      <c r="B5" s="12" t="s">
        <v>158</v>
      </c>
      <c r="C5" s="12" t="s">
        <v>159</v>
      </c>
      <c r="D5" s="12" t="s">
        <v>158</v>
      </c>
      <c r="E5" s="18" t="s">
        <v>160</v>
      </c>
      <c r="F5" s="12" t="s">
        <v>161</v>
      </c>
      <c r="G5" s="10" t="s">
        <v>158</v>
      </c>
      <c r="H5" s="12" t="s">
        <v>162</v>
      </c>
      <c r="I5" s="12" t="s">
        <v>163</v>
      </c>
      <c r="J5" s="12" t="s">
        <v>164</v>
      </c>
      <c r="K5" s="12" t="s">
        <v>165</v>
      </c>
      <c r="L5" s="12" t="s">
        <v>166</v>
      </c>
      <c r="M5" s="12" t="s">
        <v>158</v>
      </c>
      <c r="N5" s="12" t="s">
        <v>167</v>
      </c>
      <c r="O5" s="10" t="s">
        <v>158</v>
      </c>
      <c r="P5" s="12" t="s">
        <v>158</v>
      </c>
      <c r="Q5" s="12" t="s">
        <v>158</v>
      </c>
      <c r="R5" s="12" t="s">
        <v>158</v>
      </c>
      <c r="S5" s="12" t="s">
        <v>158</v>
      </c>
      <c r="T5" s="19" t="s">
        <v>158</v>
      </c>
      <c r="U5" s="12" t="s">
        <v>168</v>
      </c>
      <c r="V5" s="12" t="s">
        <v>169</v>
      </c>
      <c r="W5" s="12" t="s">
        <v>170</v>
      </c>
      <c r="X5" s="12" t="s">
        <v>171</v>
      </c>
      <c r="Y5" s="12" t="s">
        <v>171</v>
      </c>
      <c r="Z5" s="12" t="s">
        <v>172</v>
      </c>
      <c r="AA5" s="12" t="s">
        <v>173</v>
      </c>
      <c r="AB5" s="12" t="s">
        <v>159</v>
      </c>
      <c r="AC5" s="10" t="s">
        <v>158</v>
      </c>
      <c r="AD5" s="12" t="s">
        <v>174</v>
      </c>
      <c r="AE5" s="12" t="s">
        <v>158</v>
      </c>
      <c r="AF5" s="12" t="s">
        <v>175</v>
      </c>
      <c r="AG5" s="12" t="s">
        <v>158</v>
      </c>
      <c r="AH5" s="12" t="s">
        <v>158</v>
      </c>
      <c r="AI5" s="12" t="s">
        <v>158</v>
      </c>
      <c r="AJ5" s="14" t="s">
        <v>175</v>
      </c>
      <c r="AK5" s="14" t="s">
        <v>175</v>
      </c>
      <c r="AL5" s="15" t="s">
        <v>175</v>
      </c>
      <c r="AM5" s="10" t="s">
        <v>158</v>
      </c>
      <c r="AN5" s="10" t="s">
        <v>158</v>
      </c>
      <c r="AO5" s="10" t="s">
        <v>170</v>
      </c>
      <c r="AP5" s="12" t="s">
        <v>176</v>
      </c>
      <c r="AQ5" s="12" t="s">
        <v>177</v>
      </c>
      <c r="AR5" s="12" t="s">
        <v>174</v>
      </c>
      <c r="AS5" s="10" t="s">
        <v>158</v>
      </c>
      <c r="AT5" s="12" t="s">
        <v>158</v>
      </c>
      <c r="AU5" s="12" t="s">
        <v>158</v>
      </c>
      <c r="AV5" s="12" t="s">
        <v>178</v>
      </c>
      <c r="AW5" s="12" t="s">
        <v>178</v>
      </c>
      <c r="AX5" s="12" t="s">
        <v>178</v>
      </c>
      <c r="AY5" s="12" t="s">
        <v>178</v>
      </c>
      <c r="AZ5" s="12" t="s">
        <v>158</v>
      </c>
      <c r="BA5" s="20" t="s">
        <v>179</v>
      </c>
      <c r="BB5" s="12" t="s">
        <v>180</v>
      </c>
      <c r="BC5" s="12" t="s">
        <v>158</v>
      </c>
      <c r="BD5" s="19" t="s">
        <v>181</v>
      </c>
      <c r="BE5" s="19" t="s">
        <v>181</v>
      </c>
      <c r="BF5" s="19" t="s">
        <v>181</v>
      </c>
      <c r="BG5" s="12" t="s">
        <v>182</v>
      </c>
      <c r="BH5" s="12" t="s">
        <v>183</v>
      </c>
      <c r="BI5" s="19" t="s">
        <v>170</v>
      </c>
      <c r="BJ5" s="12" t="s">
        <v>184</v>
      </c>
      <c r="BK5" s="12" t="s">
        <v>183</v>
      </c>
      <c r="BL5" s="12" t="s">
        <v>158</v>
      </c>
      <c r="BM5" s="12" t="s">
        <v>158</v>
      </c>
      <c r="BN5" s="12" t="s">
        <v>185</v>
      </c>
      <c r="BO5" s="12" t="s">
        <v>186</v>
      </c>
      <c r="BP5" s="12" t="s">
        <v>186</v>
      </c>
      <c r="BQ5" s="12" t="s">
        <v>186</v>
      </c>
      <c r="BR5" s="12" t="s">
        <v>186</v>
      </c>
      <c r="BS5" s="12" t="s">
        <v>187</v>
      </c>
      <c r="BT5" s="12" t="s">
        <v>188</v>
      </c>
      <c r="BU5" s="12" t="s">
        <v>188</v>
      </c>
      <c r="BV5" s="12" t="s">
        <v>188</v>
      </c>
      <c r="BW5" s="12" t="s">
        <v>189</v>
      </c>
      <c r="BX5" s="12" t="s">
        <v>158</v>
      </c>
      <c r="BY5" s="12" t="s">
        <v>158</v>
      </c>
      <c r="BZ5" s="20" t="s">
        <v>190</v>
      </c>
      <c r="CA5" s="12" t="s">
        <v>191</v>
      </c>
      <c r="CB5" s="12" t="s">
        <v>117</v>
      </c>
      <c r="CC5" s="12" t="s">
        <v>158</v>
      </c>
      <c r="CD5" s="12" t="s">
        <v>192</v>
      </c>
      <c r="CE5" s="12" t="s">
        <v>193</v>
      </c>
      <c r="CF5" s="12" t="s">
        <v>194</v>
      </c>
      <c r="CG5" s="12" t="s">
        <v>195</v>
      </c>
      <c r="CH5" s="12" t="s">
        <v>195</v>
      </c>
      <c r="CI5" s="12" t="s">
        <v>196</v>
      </c>
      <c r="CJ5" s="12" t="s">
        <v>172</v>
      </c>
      <c r="CK5" s="12" t="s">
        <v>171</v>
      </c>
      <c r="CL5" s="12" t="s">
        <v>197</v>
      </c>
      <c r="CM5" s="12" t="s">
        <v>198</v>
      </c>
      <c r="CN5" s="12" t="s">
        <v>171</v>
      </c>
      <c r="CO5" s="12" t="s">
        <v>171</v>
      </c>
      <c r="CP5" s="12" t="s">
        <v>171</v>
      </c>
      <c r="CQ5" s="12"/>
      <c r="CR5" s="12"/>
      <c r="CS5" s="12"/>
      <c r="CT5" s="12"/>
      <c r="CU5" s="12"/>
      <c r="CV5" s="12"/>
    </row>
    <row r="6" ht="26.149999999999999" customHeight="1">
      <c r="A6" s="17" t="s">
        <v>199</v>
      </c>
      <c r="B6" s="12" t="s">
        <v>200</v>
      </c>
      <c r="C6" s="12" t="s">
        <v>201</v>
      </c>
      <c r="D6" s="12" t="s">
        <v>202</v>
      </c>
      <c r="E6" s="18" t="s">
        <v>203</v>
      </c>
      <c r="F6" s="12" t="s">
        <v>204</v>
      </c>
      <c r="G6" s="10" t="s">
        <v>205</v>
      </c>
      <c r="H6" s="12" t="s">
        <v>206</v>
      </c>
      <c r="I6" s="12" t="s">
        <v>207</v>
      </c>
      <c r="J6" s="12" t="s">
        <v>208</v>
      </c>
      <c r="K6" s="12" t="s">
        <v>209</v>
      </c>
      <c r="L6" s="12" t="s">
        <v>209</v>
      </c>
      <c r="M6" s="12" t="s">
        <v>210</v>
      </c>
      <c r="N6" s="12" t="s">
        <v>211</v>
      </c>
      <c r="O6" s="10" t="s">
        <v>211</v>
      </c>
      <c r="P6" s="12" t="s">
        <v>212</v>
      </c>
      <c r="Q6" s="12" t="s">
        <v>210</v>
      </c>
      <c r="R6" s="12" t="s">
        <v>205</v>
      </c>
      <c r="S6" s="12" t="s">
        <v>210</v>
      </c>
      <c r="T6" s="19" t="s">
        <v>200</v>
      </c>
      <c r="U6" s="12" t="s">
        <v>213</v>
      </c>
      <c r="V6" s="12" t="s">
        <v>214</v>
      </c>
      <c r="W6" s="12" t="s">
        <v>215</v>
      </c>
      <c r="X6" s="12" t="s">
        <v>216</v>
      </c>
      <c r="Y6" s="12" t="s">
        <v>217</v>
      </c>
      <c r="Z6" s="12" t="s">
        <v>202</v>
      </c>
      <c r="AA6" s="12" t="s">
        <v>218</v>
      </c>
      <c r="AB6" s="12" t="s">
        <v>219</v>
      </c>
      <c r="AC6" s="10" t="s">
        <v>220</v>
      </c>
      <c r="AD6" s="12" t="s">
        <v>221</v>
      </c>
      <c r="AE6" s="12" t="s">
        <v>210</v>
      </c>
      <c r="AF6" s="12" t="s">
        <v>222</v>
      </c>
      <c r="AG6" s="12" t="s">
        <v>210</v>
      </c>
      <c r="AH6" s="12" t="s">
        <v>210</v>
      </c>
      <c r="AI6" s="12" t="s">
        <v>223</v>
      </c>
      <c r="AJ6" s="21" t="s">
        <v>224</v>
      </c>
      <c r="AK6" s="21" t="s">
        <v>224</v>
      </c>
      <c r="AL6" s="22" t="s">
        <v>224</v>
      </c>
      <c r="AM6" s="10" t="s">
        <v>210</v>
      </c>
      <c r="AN6" s="10" t="s">
        <v>210</v>
      </c>
      <c r="AO6" s="10" t="s">
        <v>225</v>
      </c>
      <c r="AP6" s="12" t="s">
        <v>226</v>
      </c>
      <c r="AQ6" s="12" t="s">
        <v>227</v>
      </c>
      <c r="AR6" s="12" t="s">
        <v>228</v>
      </c>
      <c r="AS6" s="10" t="s">
        <v>229</v>
      </c>
      <c r="AT6" s="12" t="s">
        <v>229</v>
      </c>
      <c r="AU6" s="12" t="s">
        <v>210</v>
      </c>
      <c r="AV6" s="12" t="s">
        <v>230</v>
      </c>
      <c r="AW6" s="12" t="s">
        <v>230</v>
      </c>
      <c r="AX6" s="12" t="s">
        <v>230</v>
      </c>
      <c r="AY6" s="12" t="s">
        <v>230</v>
      </c>
      <c r="AZ6" s="12" t="s">
        <v>210</v>
      </c>
      <c r="BA6" s="20" t="s">
        <v>209</v>
      </c>
      <c r="BB6" s="12" t="s">
        <v>231</v>
      </c>
      <c r="BC6" s="12" t="s">
        <v>232</v>
      </c>
      <c r="BD6" s="19" t="s">
        <v>233</v>
      </c>
      <c r="BE6" s="19" t="s">
        <v>234</v>
      </c>
      <c r="BF6" s="19" t="s">
        <v>233</v>
      </c>
      <c r="BG6" s="12" t="s">
        <v>235</v>
      </c>
      <c r="BH6" s="12" t="s">
        <v>236</v>
      </c>
      <c r="BI6" s="19" t="s">
        <v>237</v>
      </c>
      <c r="BJ6" s="12" t="s">
        <v>238</v>
      </c>
      <c r="BK6" s="12" t="s">
        <v>239</v>
      </c>
      <c r="BL6" s="12" t="s">
        <v>240</v>
      </c>
      <c r="BM6" s="12" t="s">
        <v>240</v>
      </c>
      <c r="BN6" s="12" t="s">
        <v>241</v>
      </c>
      <c r="BO6" s="12" t="s">
        <v>241</v>
      </c>
      <c r="BP6" s="12" t="s">
        <v>241</v>
      </c>
      <c r="BQ6" s="12" t="s">
        <v>241</v>
      </c>
      <c r="BR6" s="12" t="s">
        <v>241</v>
      </c>
      <c r="BS6" s="12" t="s">
        <v>242</v>
      </c>
      <c r="BT6" s="12" t="s">
        <v>243</v>
      </c>
      <c r="BU6" s="12" t="s">
        <v>243</v>
      </c>
      <c r="BV6" s="12" t="s">
        <v>243</v>
      </c>
      <c r="BW6" s="12" t="s">
        <v>244</v>
      </c>
      <c r="BX6" s="12" t="s">
        <v>210</v>
      </c>
      <c r="BY6" s="12" t="s">
        <v>210</v>
      </c>
      <c r="BZ6" s="20" t="s">
        <v>245</v>
      </c>
      <c r="CA6" s="12" t="s">
        <v>246</v>
      </c>
      <c r="CB6" s="12" t="s">
        <v>247</v>
      </c>
      <c r="CC6" s="12" t="s">
        <v>210</v>
      </c>
      <c r="CD6" s="12" t="s">
        <v>248</v>
      </c>
      <c r="CE6" s="12" t="s">
        <v>249</v>
      </c>
      <c r="CF6" s="12" t="s">
        <v>250</v>
      </c>
      <c r="CG6" s="12" t="s">
        <v>251</v>
      </c>
      <c r="CH6" s="12" t="s">
        <v>252</v>
      </c>
      <c r="CI6" s="12" t="s">
        <v>208</v>
      </c>
      <c r="CJ6" s="12" t="s">
        <v>202</v>
      </c>
      <c r="CK6" s="12" t="s">
        <v>253</v>
      </c>
      <c r="CL6" s="12" t="s">
        <v>254</v>
      </c>
      <c r="CM6" s="12" t="s">
        <v>255</v>
      </c>
      <c r="CN6" s="12" t="s">
        <v>256</v>
      </c>
      <c r="CO6" s="12" t="s">
        <v>256</v>
      </c>
      <c r="CP6" s="12" t="s">
        <v>257</v>
      </c>
      <c r="CQ6" s="12"/>
      <c r="CR6" s="12"/>
      <c r="CS6" s="12"/>
      <c r="CT6" s="12"/>
      <c r="CU6" s="12"/>
      <c r="CV6" s="12"/>
    </row>
    <row r="7" ht="26.149999999999999" customHeight="1">
      <c r="A7" s="17" t="s">
        <v>258</v>
      </c>
      <c r="B7" s="12" t="s">
        <v>259</v>
      </c>
      <c r="C7" s="12" t="s">
        <v>260</v>
      </c>
      <c r="D7" s="12" t="s">
        <v>261</v>
      </c>
      <c r="E7" s="18" t="s">
        <v>262</v>
      </c>
      <c r="F7" s="12" t="s">
        <v>263</v>
      </c>
      <c r="G7" s="10" t="s">
        <v>264</v>
      </c>
      <c r="H7" s="12" t="s">
        <v>265</v>
      </c>
      <c r="I7" s="12" t="s">
        <v>266</v>
      </c>
      <c r="J7" s="12" t="s">
        <v>267</v>
      </c>
      <c r="K7" s="12" t="s">
        <v>268</v>
      </c>
      <c r="L7" s="12" t="s">
        <v>269</v>
      </c>
      <c r="M7" s="12" t="s">
        <v>270</v>
      </c>
      <c r="N7" s="12" t="s">
        <v>271</v>
      </c>
      <c r="O7" s="10" t="s">
        <v>271</v>
      </c>
      <c r="P7" s="12" t="s">
        <v>272</v>
      </c>
      <c r="Q7" s="12" t="s">
        <v>273</v>
      </c>
      <c r="R7" s="12" t="s">
        <v>274</v>
      </c>
      <c r="S7" s="12" t="s">
        <v>275</v>
      </c>
      <c r="T7" s="19" t="s">
        <v>276</v>
      </c>
      <c r="U7" s="12" t="s">
        <v>277</v>
      </c>
      <c r="V7" s="12" t="s">
        <v>278</v>
      </c>
      <c r="W7" s="12" t="s">
        <v>279</v>
      </c>
      <c r="X7" s="12" t="s">
        <v>280</v>
      </c>
      <c r="Y7" s="12" t="s">
        <v>281</v>
      </c>
      <c r="Z7" s="12" t="s">
        <v>282</v>
      </c>
      <c r="AA7" s="12" t="s">
        <v>283</v>
      </c>
      <c r="AB7" s="12" t="s">
        <v>284</v>
      </c>
      <c r="AC7" s="10" t="s">
        <v>285</v>
      </c>
      <c r="AD7" s="12" t="s">
        <v>286</v>
      </c>
      <c r="AE7" s="12" t="s">
        <v>287</v>
      </c>
      <c r="AF7" s="12" t="s">
        <v>288</v>
      </c>
      <c r="AG7" s="12" t="s">
        <v>289</v>
      </c>
      <c r="AH7" s="12" t="s">
        <v>289</v>
      </c>
      <c r="AI7" s="12" t="s">
        <v>290</v>
      </c>
      <c r="AJ7" s="14" t="s">
        <v>291</v>
      </c>
      <c r="AK7" s="14" t="s">
        <v>291</v>
      </c>
      <c r="AL7" s="15" t="s">
        <v>291</v>
      </c>
      <c r="AM7" s="10" t="s">
        <v>292</v>
      </c>
      <c r="AN7" s="10" t="s">
        <v>292</v>
      </c>
      <c r="AO7" s="10" t="s">
        <v>293</v>
      </c>
      <c r="AP7" s="12" t="s">
        <v>294</v>
      </c>
      <c r="AQ7" s="12" t="s">
        <v>295</v>
      </c>
      <c r="AR7" s="12" t="s">
        <v>296</v>
      </c>
      <c r="AS7" s="10" t="s">
        <v>297</v>
      </c>
      <c r="AT7" s="12" t="s">
        <v>297</v>
      </c>
      <c r="AU7" s="12" t="s">
        <v>298</v>
      </c>
      <c r="AV7" s="12" t="s">
        <v>299</v>
      </c>
      <c r="AW7" s="12" t="s">
        <v>299</v>
      </c>
      <c r="AX7" s="12" t="s">
        <v>299</v>
      </c>
      <c r="AY7" s="12" t="s">
        <v>299</v>
      </c>
      <c r="AZ7" s="12" t="s">
        <v>300</v>
      </c>
      <c r="BA7" s="20" t="s">
        <v>301</v>
      </c>
      <c r="BB7" s="12" t="s">
        <v>302</v>
      </c>
      <c r="BC7" s="12" t="s">
        <v>303</v>
      </c>
      <c r="BD7" s="19" t="s">
        <v>304</v>
      </c>
      <c r="BE7" s="19" t="s">
        <v>304</v>
      </c>
      <c r="BF7" s="19" t="s">
        <v>304</v>
      </c>
      <c r="BG7" s="12" t="s">
        <v>305</v>
      </c>
      <c r="BH7" s="12" t="s">
        <v>306</v>
      </c>
      <c r="BI7" s="19" t="s">
        <v>307</v>
      </c>
      <c r="BJ7" s="12" t="s">
        <v>308</v>
      </c>
      <c r="BK7" s="12" t="s">
        <v>309</v>
      </c>
      <c r="BL7" s="12" t="s">
        <v>310</v>
      </c>
      <c r="BM7" s="12" t="s">
        <v>311</v>
      </c>
      <c r="BN7" s="12" t="s">
        <v>312</v>
      </c>
      <c r="BO7" s="12" t="s">
        <v>313</v>
      </c>
      <c r="BP7" s="12" t="s">
        <v>313</v>
      </c>
      <c r="BQ7" s="12" t="s">
        <v>313</v>
      </c>
      <c r="BR7" s="12" t="s">
        <v>313</v>
      </c>
      <c r="BS7" s="12" t="s">
        <v>314</v>
      </c>
      <c r="BT7" s="12" t="s">
        <v>315</v>
      </c>
      <c r="BU7" s="12" t="s">
        <v>315</v>
      </c>
      <c r="BV7" s="12" t="s">
        <v>315</v>
      </c>
      <c r="BW7" s="12" t="s">
        <v>316</v>
      </c>
      <c r="BX7" s="12" t="s">
        <v>317</v>
      </c>
      <c r="BY7" s="12" t="s">
        <v>318</v>
      </c>
      <c r="BZ7" s="20" t="s">
        <v>319</v>
      </c>
      <c r="CA7" s="12" t="s">
        <v>320</v>
      </c>
      <c r="CB7" s="12" t="s">
        <v>321</v>
      </c>
      <c r="CC7" s="12" t="s">
        <v>322</v>
      </c>
      <c r="CD7" s="12" t="s">
        <v>323</v>
      </c>
      <c r="CE7" s="12" t="s">
        <v>324</v>
      </c>
      <c r="CF7" s="12" t="s">
        <v>325</v>
      </c>
      <c r="CG7" s="12" t="s">
        <v>326</v>
      </c>
      <c r="CH7" s="12" t="s">
        <v>326</v>
      </c>
      <c r="CI7" s="12" t="s">
        <v>327</v>
      </c>
      <c r="CJ7" s="12" t="s">
        <v>328</v>
      </c>
      <c r="CK7" s="12" t="s">
        <v>329</v>
      </c>
      <c r="CL7" s="12" t="s">
        <v>330</v>
      </c>
      <c r="CM7" s="12" t="s">
        <v>331</v>
      </c>
      <c r="CN7" s="12" t="s">
        <v>332</v>
      </c>
      <c r="CO7" s="12" t="s">
        <v>332</v>
      </c>
      <c r="CP7" s="12" t="s">
        <v>333</v>
      </c>
      <c r="CQ7" s="12"/>
      <c r="CR7" s="12"/>
      <c r="CS7" s="12"/>
      <c r="CT7" s="12"/>
      <c r="CU7" s="12"/>
      <c r="CV7" s="12"/>
    </row>
    <row r="8" ht="26.149999999999999" customHeight="1">
      <c r="A8" s="17" t="s">
        <v>334</v>
      </c>
      <c r="B8" s="12" t="s">
        <v>335</v>
      </c>
      <c r="C8" s="12" t="s">
        <v>336</v>
      </c>
      <c r="D8" s="12" t="s">
        <v>337</v>
      </c>
      <c r="E8" s="18" t="s">
        <v>338</v>
      </c>
      <c r="F8" s="12" t="s">
        <v>339</v>
      </c>
      <c r="G8" s="10" t="s">
        <v>340</v>
      </c>
      <c r="H8" s="12" t="s">
        <v>341</v>
      </c>
      <c r="I8" s="12" t="s">
        <v>342</v>
      </c>
      <c r="J8" s="12" t="s">
        <v>343</v>
      </c>
      <c r="K8" s="12" t="s">
        <v>344</v>
      </c>
      <c r="L8" s="12" t="s">
        <v>345</v>
      </c>
      <c r="M8" s="12" t="s">
        <v>346</v>
      </c>
      <c r="N8" s="12" t="s">
        <v>347</v>
      </c>
      <c r="O8" s="10" t="s">
        <v>347</v>
      </c>
      <c r="P8" s="12" t="s">
        <v>348</v>
      </c>
      <c r="Q8" s="12" t="s">
        <v>349</v>
      </c>
      <c r="R8" s="12" t="s">
        <v>350</v>
      </c>
      <c r="S8" s="12" t="s">
        <v>351</v>
      </c>
      <c r="T8" s="19" t="s">
        <v>352</v>
      </c>
      <c r="U8" s="12" t="s">
        <v>353</v>
      </c>
      <c r="V8" s="12" t="s">
        <v>354</v>
      </c>
      <c r="W8" s="12" t="s">
        <v>355</v>
      </c>
      <c r="X8" s="12" t="s">
        <v>356</v>
      </c>
      <c r="Y8" s="12" t="s">
        <v>357</v>
      </c>
      <c r="Z8" s="12" t="s">
        <v>358</v>
      </c>
      <c r="AA8" s="12" t="s">
        <v>359</v>
      </c>
      <c r="AB8" s="12" t="s">
        <v>360</v>
      </c>
      <c r="AC8" s="10" t="s">
        <v>361</v>
      </c>
      <c r="AD8" s="12" t="s">
        <v>362</v>
      </c>
      <c r="AE8" s="12" t="s">
        <v>363</v>
      </c>
      <c r="AF8" s="12" t="s">
        <v>364</v>
      </c>
      <c r="AG8" s="12" t="s">
        <v>365</v>
      </c>
      <c r="AH8" s="12" t="s">
        <v>366</v>
      </c>
      <c r="AI8" s="12" t="s">
        <v>367</v>
      </c>
      <c r="AJ8" s="14" t="s">
        <v>368</v>
      </c>
      <c r="AK8" s="14" t="s">
        <v>368</v>
      </c>
      <c r="AL8" s="15" t="s">
        <v>368</v>
      </c>
      <c r="AM8" s="10" t="s">
        <v>347</v>
      </c>
      <c r="AN8" s="10" t="s">
        <v>369</v>
      </c>
      <c r="AO8" s="10" t="s">
        <v>370</v>
      </c>
      <c r="AP8" s="12" t="s">
        <v>371</v>
      </c>
      <c r="AQ8" s="12" t="s">
        <v>372</v>
      </c>
      <c r="AR8" s="12" t="s">
        <v>373</v>
      </c>
      <c r="AS8" s="10" t="s">
        <v>374</v>
      </c>
      <c r="AT8" s="12" t="s">
        <v>374</v>
      </c>
      <c r="AU8" s="12" t="s">
        <v>375</v>
      </c>
      <c r="AV8" s="12" t="s">
        <v>376</v>
      </c>
      <c r="AW8" s="12" t="s">
        <v>376</v>
      </c>
      <c r="AX8" s="12" t="s">
        <v>376</v>
      </c>
      <c r="AY8" s="12" t="s">
        <v>376</v>
      </c>
      <c r="AZ8" s="12" t="s">
        <v>377</v>
      </c>
      <c r="BA8" s="20" t="s">
        <v>378</v>
      </c>
      <c r="BB8" s="12" t="s">
        <v>379</v>
      </c>
      <c r="BC8" s="12" t="s">
        <v>380</v>
      </c>
      <c r="BD8" s="19" t="s">
        <v>381</v>
      </c>
      <c r="BE8" s="19" t="s">
        <v>382</v>
      </c>
      <c r="BF8" s="19" t="s">
        <v>381</v>
      </c>
      <c r="BG8" s="12" t="s">
        <v>383</v>
      </c>
      <c r="BH8" s="12" t="s">
        <v>384</v>
      </c>
      <c r="BI8" s="19" t="s">
        <v>385</v>
      </c>
      <c r="BJ8" s="12" t="s">
        <v>386</v>
      </c>
      <c r="BK8" s="12" t="s">
        <v>387</v>
      </c>
      <c r="BL8" s="12" t="s">
        <v>388</v>
      </c>
      <c r="BM8" s="12" t="s">
        <v>389</v>
      </c>
      <c r="BN8" s="12" t="s">
        <v>390</v>
      </c>
      <c r="BO8" s="12" t="s">
        <v>391</v>
      </c>
      <c r="BP8" s="12" t="s">
        <v>391</v>
      </c>
      <c r="BQ8" s="12" t="s">
        <v>391</v>
      </c>
      <c r="BR8" s="12" t="s">
        <v>391</v>
      </c>
      <c r="BS8" s="12" t="s">
        <v>392</v>
      </c>
      <c r="BT8" s="12" t="s">
        <v>393</v>
      </c>
      <c r="BU8" s="12" t="s">
        <v>393</v>
      </c>
      <c r="BV8" s="12" t="s">
        <v>393</v>
      </c>
      <c r="BW8" s="12" t="s">
        <v>394</v>
      </c>
      <c r="BX8" s="12" t="s">
        <v>395</v>
      </c>
      <c r="BY8" s="12" t="s">
        <v>396</v>
      </c>
      <c r="BZ8" s="20" t="s">
        <v>397</v>
      </c>
      <c r="CA8" s="12" t="s">
        <v>398</v>
      </c>
      <c r="CB8" s="12" t="s">
        <v>399</v>
      </c>
      <c r="CC8" s="12" t="s">
        <v>400</v>
      </c>
      <c r="CD8" s="12" t="s">
        <v>401</v>
      </c>
      <c r="CE8" s="12" t="s">
        <v>402</v>
      </c>
      <c r="CF8" s="12" t="s">
        <v>403</v>
      </c>
      <c r="CG8" s="12" t="s">
        <v>404</v>
      </c>
      <c r="CH8" s="12" t="s">
        <v>404</v>
      </c>
      <c r="CI8" s="12" t="s">
        <v>405</v>
      </c>
      <c r="CJ8" s="12" t="s">
        <v>406</v>
      </c>
      <c r="CK8" s="12" t="s">
        <v>407</v>
      </c>
      <c r="CL8" s="12" t="s">
        <v>408</v>
      </c>
      <c r="CM8" s="12" t="s">
        <v>409</v>
      </c>
      <c r="CN8" s="12" t="s">
        <v>410</v>
      </c>
      <c r="CO8" s="12" t="s">
        <v>410</v>
      </c>
      <c r="CP8" s="12" t="s">
        <v>411</v>
      </c>
      <c r="CQ8" s="12"/>
      <c r="CR8" s="12"/>
      <c r="CS8" s="12"/>
      <c r="CT8" s="12"/>
      <c r="CU8" s="12"/>
      <c r="CV8" s="12"/>
    </row>
    <row r="9" ht="26.149999999999999" customHeight="1">
      <c r="A9" s="17" t="s">
        <v>412</v>
      </c>
      <c r="B9" s="12" t="s">
        <v>413</v>
      </c>
      <c r="C9" s="12" t="s">
        <v>414</v>
      </c>
      <c r="D9" s="12" t="s">
        <v>415</v>
      </c>
      <c r="E9" s="23" t="s">
        <v>416</v>
      </c>
      <c r="F9" s="12" t="s">
        <v>417</v>
      </c>
      <c r="G9" s="10" t="s">
        <v>418</v>
      </c>
      <c r="H9" s="12" t="s">
        <v>419</v>
      </c>
      <c r="I9" s="12" t="s">
        <v>420</v>
      </c>
      <c r="J9" s="12" t="s">
        <v>421</v>
      </c>
      <c r="K9" s="12" t="s">
        <v>422</v>
      </c>
      <c r="L9" s="12" t="s">
        <v>423</v>
      </c>
      <c r="M9" s="12" t="s">
        <v>424</v>
      </c>
      <c r="N9" s="12" t="s">
        <v>425</v>
      </c>
      <c r="O9" s="10" t="s">
        <v>426</v>
      </c>
      <c r="P9" s="12" t="s">
        <v>427</v>
      </c>
      <c r="Q9" s="12" t="s">
        <v>428</v>
      </c>
      <c r="R9" s="12" t="s">
        <v>429</v>
      </c>
      <c r="S9" s="12" t="s">
        <v>430</v>
      </c>
      <c r="T9" s="19" t="s">
        <v>431</v>
      </c>
      <c r="U9" s="12" t="s">
        <v>432</v>
      </c>
      <c r="V9" s="12" t="s">
        <v>433</v>
      </c>
      <c r="W9" s="12" t="s">
        <v>434</v>
      </c>
      <c r="X9" s="12" t="s">
        <v>435</v>
      </c>
      <c r="Y9" s="12" t="s">
        <v>435</v>
      </c>
      <c r="Z9" s="12" t="s">
        <v>436</v>
      </c>
      <c r="AA9" s="12" t="s">
        <v>437</v>
      </c>
      <c r="AB9" s="12" t="s">
        <v>438</v>
      </c>
      <c r="AC9" s="10" t="s">
        <v>439</v>
      </c>
      <c r="AD9" s="12" t="s">
        <v>440</v>
      </c>
      <c r="AE9" s="12" t="s">
        <v>441</v>
      </c>
      <c r="AF9" s="12" t="s">
        <v>442</v>
      </c>
      <c r="AG9" s="12" t="s">
        <v>443</v>
      </c>
      <c r="AH9" s="12" t="s">
        <v>444</v>
      </c>
      <c r="AI9" s="12" t="s">
        <v>445</v>
      </c>
      <c r="AJ9" s="14" t="s">
        <v>446</v>
      </c>
      <c r="AK9" s="14" t="s">
        <v>446</v>
      </c>
      <c r="AL9" s="15" t="s">
        <v>446</v>
      </c>
      <c r="AM9" s="10" t="s">
        <v>447</v>
      </c>
      <c r="AN9" s="10" t="s">
        <v>448</v>
      </c>
      <c r="AO9" s="12" t="s">
        <v>449</v>
      </c>
      <c r="AP9" s="12" t="s">
        <v>450</v>
      </c>
      <c r="AQ9" s="12" t="s">
        <v>451</v>
      </c>
      <c r="AR9" s="12" t="s">
        <v>452</v>
      </c>
      <c r="AS9" s="10" t="s">
        <v>453</v>
      </c>
      <c r="AT9" s="12" t="s">
        <v>453</v>
      </c>
      <c r="AU9" s="12" t="s">
        <v>454</v>
      </c>
      <c r="AV9" s="12" t="s">
        <v>455</v>
      </c>
      <c r="AW9" s="12" t="s">
        <v>455</v>
      </c>
      <c r="AX9" s="12" t="s">
        <v>455</v>
      </c>
      <c r="AY9" s="12" t="s">
        <v>455</v>
      </c>
      <c r="AZ9" s="12" t="s">
        <v>456</v>
      </c>
      <c r="BA9" s="20" t="s">
        <v>457</v>
      </c>
      <c r="BB9" s="12" t="s">
        <v>458</v>
      </c>
      <c r="BC9" s="12" t="s">
        <v>459</v>
      </c>
      <c r="BD9" s="19" t="s">
        <v>460</v>
      </c>
      <c r="BE9" s="19" t="s">
        <v>461</v>
      </c>
      <c r="BF9" s="19" t="s">
        <v>460</v>
      </c>
      <c r="BG9" s="12" t="s">
        <v>462</v>
      </c>
      <c r="BH9" s="12" t="s">
        <v>435</v>
      </c>
      <c r="BI9" s="19" t="s">
        <v>463</v>
      </c>
      <c r="BJ9" s="21" t="s">
        <v>464</v>
      </c>
      <c r="BK9" s="12" t="s">
        <v>465</v>
      </c>
      <c r="BL9" s="12" t="s">
        <v>466</v>
      </c>
      <c r="BM9" s="12" t="s">
        <v>467</v>
      </c>
      <c r="BN9" s="12" t="s">
        <v>468</v>
      </c>
      <c r="BO9" s="12" t="s">
        <v>390</v>
      </c>
      <c r="BP9" s="12" t="s">
        <v>390</v>
      </c>
      <c r="BQ9" s="12" t="s">
        <v>390</v>
      </c>
      <c r="BR9" s="12" t="s">
        <v>390</v>
      </c>
      <c r="BS9" s="12" t="s">
        <v>469</v>
      </c>
      <c r="BT9" s="12" t="s">
        <v>470</v>
      </c>
      <c r="BU9" s="12" t="s">
        <v>470</v>
      </c>
      <c r="BV9" s="12" t="s">
        <v>470</v>
      </c>
      <c r="BW9" s="12" t="s">
        <v>471</v>
      </c>
      <c r="BX9" s="12" t="s">
        <v>359</v>
      </c>
      <c r="BY9" s="12" t="s">
        <v>472</v>
      </c>
      <c r="BZ9" s="20" t="s">
        <v>473</v>
      </c>
      <c r="CA9" s="12" t="s">
        <v>474</v>
      </c>
      <c r="CB9" s="12" t="s">
        <v>475</v>
      </c>
      <c r="CC9" s="12" t="s">
        <v>476</v>
      </c>
      <c r="CD9" s="21" t="s">
        <v>464</v>
      </c>
      <c r="CE9" s="12" t="s">
        <v>471</v>
      </c>
      <c r="CF9" s="12" t="s">
        <v>477</v>
      </c>
      <c r="CG9" s="12" t="s">
        <v>478</v>
      </c>
      <c r="CH9" s="12" t="s">
        <v>478</v>
      </c>
      <c r="CI9" s="12" t="s">
        <v>479</v>
      </c>
      <c r="CJ9" s="12" t="s">
        <v>480</v>
      </c>
      <c r="CK9" s="12" t="s">
        <v>481</v>
      </c>
      <c r="CL9" s="12" t="s">
        <v>482</v>
      </c>
      <c r="CM9" s="12" t="s">
        <v>483</v>
      </c>
      <c r="CN9" s="12" t="s">
        <v>484</v>
      </c>
      <c r="CO9" s="12" t="s">
        <v>484</v>
      </c>
      <c r="CP9" s="12" t="s">
        <v>485</v>
      </c>
      <c r="CQ9" s="12"/>
      <c r="CR9" s="12"/>
      <c r="CS9" s="12"/>
      <c r="CT9" s="12"/>
      <c r="CU9" s="12"/>
      <c r="CV9" s="12"/>
    </row>
    <row r="10" ht="26.149999999999999" customHeight="1">
      <c r="A10" s="17" t="s">
        <v>486</v>
      </c>
      <c r="B10" s="12" t="s">
        <v>487</v>
      </c>
      <c r="C10" s="12" t="s">
        <v>488</v>
      </c>
      <c r="D10" s="12" t="s">
        <v>489</v>
      </c>
      <c r="E10" s="18"/>
      <c r="F10" s="21" t="s">
        <v>490</v>
      </c>
      <c r="G10" s="10" t="s">
        <v>491</v>
      </c>
      <c r="H10" s="12" t="s">
        <v>492</v>
      </c>
      <c r="I10" s="12" t="s">
        <v>493</v>
      </c>
      <c r="J10" s="12" t="s">
        <v>494</v>
      </c>
      <c r="K10" s="21" t="s">
        <v>495</v>
      </c>
      <c r="L10" s="12" t="s">
        <v>496</v>
      </c>
      <c r="M10" s="12" t="s">
        <v>497</v>
      </c>
      <c r="N10" s="12" t="s">
        <v>498</v>
      </c>
      <c r="O10" s="10" t="s">
        <v>498</v>
      </c>
      <c r="P10" s="12" t="s">
        <v>499</v>
      </c>
      <c r="Q10" s="12" t="s">
        <v>500</v>
      </c>
      <c r="R10" s="12" t="s">
        <v>501</v>
      </c>
      <c r="S10" s="12" t="s">
        <v>502</v>
      </c>
      <c r="T10" s="19" t="s">
        <v>503</v>
      </c>
      <c r="U10" s="12" t="s">
        <v>416</v>
      </c>
      <c r="V10" s="12" t="s">
        <v>504</v>
      </c>
      <c r="W10" s="12" t="s">
        <v>505</v>
      </c>
      <c r="X10" s="21" t="s">
        <v>506</v>
      </c>
      <c r="Y10" s="21" t="s">
        <v>506</v>
      </c>
      <c r="Z10" s="12" t="s">
        <v>507</v>
      </c>
      <c r="AA10" s="12" t="s">
        <v>468</v>
      </c>
      <c r="AB10" s="12" t="s">
        <v>508</v>
      </c>
      <c r="AC10" s="10" t="s">
        <v>509</v>
      </c>
      <c r="AD10" s="12" t="s">
        <v>510</v>
      </c>
      <c r="AE10" s="12" t="s">
        <v>511</v>
      </c>
      <c r="AF10" s="12" t="s">
        <v>512</v>
      </c>
      <c r="AG10" s="12" t="s">
        <v>513</v>
      </c>
      <c r="AH10" s="12" t="s">
        <v>514</v>
      </c>
      <c r="AI10" s="12" t="s">
        <v>515</v>
      </c>
      <c r="AJ10" s="14" t="s">
        <v>516</v>
      </c>
      <c r="AK10" s="14" t="s">
        <v>516</v>
      </c>
      <c r="AL10" s="15" t="s">
        <v>516</v>
      </c>
      <c r="AM10" s="10" t="s">
        <v>517</v>
      </c>
      <c r="AN10" s="12" t="s">
        <v>518</v>
      </c>
      <c r="AO10" s="12" t="s">
        <v>519</v>
      </c>
      <c r="AP10" s="12" t="s">
        <v>520</v>
      </c>
      <c r="AQ10" s="12" t="s">
        <v>521</v>
      </c>
      <c r="AR10" s="12" t="s">
        <v>522</v>
      </c>
      <c r="AS10" s="12" t="s">
        <v>523</v>
      </c>
      <c r="AT10" s="12" t="s">
        <v>523</v>
      </c>
      <c r="AU10" s="12" t="s">
        <v>524</v>
      </c>
      <c r="AV10" s="12" t="s">
        <v>525</v>
      </c>
      <c r="AW10" s="12" t="s">
        <v>525</v>
      </c>
      <c r="AX10" s="12" t="s">
        <v>525</v>
      </c>
      <c r="AY10" s="12" t="s">
        <v>525</v>
      </c>
      <c r="AZ10" s="12" t="s">
        <v>526</v>
      </c>
      <c r="BA10" s="20" t="s">
        <v>527</v>
      </c>
      <c r="BB10" s="12" t="s">
        <v>528</v>
      </c>
      <c r="BC10" s="12" t="s">
        <v>529</v>
      </c>
      <c r="BD10" s="19" t="s">
        <v>530</v>
      </c>
      <c r="BE10" s="19" t="s">
        <v>531</v>
      </c>
      <c r="BF10" s="19" t="s">
        <v>530</v>
      </c>
      <c r="BG10" s="12" t="s">
        <v>532</v>
      </c>
      <c r="BH10" s="12" t="s">
        <v>533</v>
      </c>
      <c r="BI10" s="21" t="s">
        <v>534</v>
      </c>
      <c r="BJ10" s="21" t="s">
        <v>535</v>
      </c>
      <c r="BK10" s="12" t="s">
        <v>536</v>
      </c>
      <c r="BL10" s="12" t="s">
        <v>537</v>
      </c>
      <c r="BM10" s="12" t="s">
        <v>538</v>
      </c>
      <c r="BN10" s="12" t="s">
        <v>533</v>
      </c>
      <c r="BO10" s="12" t="s">
        <v>468</v>
      </c>
      <c r="BP10" s="12" t="s">
        <v>468</v>
      </c>
      <c r="BQ10" s="12" t="s">
        <v>468</v>
      </c>
      <c r="BR10" s="12" t="s">
        <v>468</v>
      </c>
      <c r="BS10" s="12" t="s">
        <v>539</v>
      </c>
      <c r="BT10" s="21" t="s">
        <v>535</v>
      </c>
      <c r="BU10" s="21" t="s">
        <v>535</v>
      </c>
      <c r="BV10" s="21" t="s">
        <v>535</v>
      </c>
      <c r="BW10" s="12" t="s">
        <v>533</v>
      </c>
      <c r="BX10" s="12" t="s">
        <v>540</v>
      </c>
      <c r="BY10" s="12" t="s">
        <v>541</v>
      </c>
      <c r="BZ10" s="21" t="s">
        <v>464</v>
      </c>
      <c r="CA10" s="12" t="s">
        <v>542</v>
      </c>
      <c r="CB10" s="12" t="s">
        <v>543</v>
      </c>
      <c r="CC10" s="12" t="s">
        <v>544</v>
      </c>
      <c r="CD10" s="21" t="s">
        <v>535</v>
      </c>
      <c r="CE10" s="12" t="s">
        <v>533</v>
      </c>
      <c r="CF10" s="12" t="s">
        <v>545</v>
      </c>
      <c r="CG10" s="12" t="s">
        <v>546</v>
      </c>
      <c r="CH10" s="12" t="s">
        <v>546</v>
      </c>
      <c r="CI10" s="12" t="s">
        <v>547</v>
      </c>
      <c r="CJ10" s="12" t="s">
        <v>548</v>
      </c>
      <c r="CK10" s="12" t="s">
        <v>549</v>
      </c>
      <c r="CL10" s="12" t="s">
        <v>550</v>
      </c>
      <c r="CM10" s="12" t="s">
        <v>551</v>
      </c>
      <c r="CN10" s="12" t="s">
        <v>552</v>
      </c>
      <c r="CO10" s="12" t="s">
        <v>552</v>
      </c>
      <c r="CP10" s="12" t="s">
        <v>553</v>
      </c>
      <c r="CQ10" s="12"/>
      <c r="CR10" s="12"/>
      <c r="CS10" s="12"/>
      <c r="CT10" s="12"/>
      <c r="CU10" s="12"/>
      <c r="CV10" s="12"/>
    </row>
    <row r="11" ht="26.149999999999999" customHeight="1">
      <c r="A11" s="17" t="s">
        <v>554</v>
      </c>
      <c r="B11" s="12" t="s">
        <v>555</v>
      </c>
      <c r="C11" s="12" t="s">
        <v>432</v>
      </c>
      <c r="D11" s="12" t="s">
        <v>556</v>
      </c>
      <c r="E11" s="18"/>
      <c r="F11" s="12"/>
      <c r="G11" s="10" t="s">
        <v>557</v>
      </c>
      <c r="H11" s="21" t="s">
        <v>558</v>
      </c>
      <c r="I11" s="21" t="s">
        <v>534</v>
      </c>
      <c r="J11" s="12" t="s">
        <v>559</v>
      </c>
      <c r="K11" s="12" t="s">
        <v>560</v>
      </c>
      <c r="L11" s="12" t="s">
        <v>561</v>
      </c>
      <c r="M11" s="12" t="s">
        <v>562</v>
      </c>
      <c r="N11" s="12" t="s">
        <v>435</v>
      </c>
      <c r="O11" s="10" t="s">
        <v>435</v>
      </c>
      <c r="P11" s="12" t="s">
        <v>563</v>
      </c>
      <c r="Q11" s="12" t="s">
        <v>564</v>
      </c>
      <c r="R11" s="21" t="s">
        <v>565</v>
      </c>
      <c r="S11" s="12" t="s">
        <v>471</v>
      </c>
      <c r="T11" s="19" t="s">
        <v>566</v>
      </c>
      <c r="U11" s="12"/>
      <c r="V11" s="12" t="s">
        <v>567</v>
      </c>
      <c r="W11" s="12" t="s">
        <v>519</v>
      </c>
      <c r="X11" s="21"/>
      <c r="Y11" s="21"/>
      <c r="Z11" s="12" t="s">
        <v>568</v>
      </c>
      <c r="AA11" s="12" t="s">
        <v>533</v>
      </c>
      <c r="AB11" s="12" t="s">
        <v>569</v>
      </c>
      <c r="AC11" s="12" t="s">
        <v>570</v>
      </c>
      <c r="AD11" s="12" t="s">
        <v>571</v>
      </c>
      <c r="AE11" s="12" t="s">
        <v>435</v>
      </c>
      <c r="AF11" s="21" t="s">
        <v>572</v>
      </c>
      <c r="AG11" s="12" t="s">
        <v>435</v>
      </c>
      <c r="AH11" s="12" t="s">
        <v>435</v>
      </c>
      <c r="AI11" s="12" t="s">
        <v>471</v>
      </c>
      <c r="AJ11" s="21" t="s">
        <v>464</v>
      </c>
      <c r="AK11" s="21" t="s">
        <v>464</v>
      </c>
      <c r="AL11" s="22" t="s">
        <v>464</v>
      </c>
      <c r="AM11" s="10" t="s">
        <v>573</v>
      </c>
      <c r="AN11" s="12" t="s">
        <v>574</v>
      </c>
      <c r="AO11" s="10"/>
      <c r="AP11" s="12" t="s">
        <v>9</v>
      </c>
      <c r="AQ11" s="12" t="s">
        <v>575</v>
      </c>
      <c r="AR11" s="21" t="s">
        <v>576</v>
      </c>
      <c r="AS11" s="10" t="s">
        <v>577</v>
      </c>
      <c r="AT11" s="10" t="s">
        <v>577</v>
      </c>
      <c r="AU11" s="10" t="s">
        <v>435</v>
      </c>
      <c r="AV11" s="12" t="s">
        <v>578</v>
      </c>
      <c r="AW11" s="12" t="s">
        <v>578</v>
      </c>
      <c r="AX11" s="12" t="s">
        <v>578</v>
      </c>
      <c r="AY11" s="12" t="s">
        <v>578</v>
      </c>
      <c r="AZ11" s="12" t="s">
        <v>579</v>
      </c>
      <c r="BA11" s="20" t="s">
        <v>580</v>
      </c>
      <c r="BB11" s="12" t="s">
        <v>581</v>
      </c>
      <c r="BC11" s="12" t="s">
        <v>540</v>
      </c>
      <c r="BD11" s="19" t="s">
        <v>582</v>
      </c>
      <c r="BE11" s="19" t="s">
        <v>583</v>
      </c>
      <c r="BF11" s="19" t="s">
        <v>584</v>
      </c>
      <c r="BG11" s="12" t="s">
        <v>567</v>
      </c>
      <c r="BH11" s="12"/>
      <c r="BI11" s="21" t="s">
        <v>533</v>
      </c>
      <c r="BJ11" s="12"/>
      <c r="BK11" s="12" t="s">
        <v>435</v>
      </c>
      <c r="BL11" s="12" t="s">
        <v>585</v>
      </c>
      <c r="BM11" s="12" t="s">
        <v>586</v>
      </c>
      <c r="BN11" s="12"/>
      <c r="BO11" s="12" t="s">
        <v>533</v>
      </c>
      <c r="BP11" s="12" t="s">
        <v>533</v>
      </c>
      <c r="BQ11" s="12" t="s">
        <v>533</v>
      </c>
      <c r="BR11" s="12" t="s">
        <v>533</v>
      </c>
      <c r="BS11" s="12" t="s">
        <v>495</v>
      </c>
      <c r="BT11" s="12"/>
      <c r="BU11" s="12"/>
      <c r="BV11" s="12"/>
      <c r="BW11" s="12"/>
      <c r="BX11" s="21" t="s">
        <v>464</v>
      </c>
      <c r="BY11" s="12" t="s">
        <v>587</v>
      </c>
      <c r="BZ11" s="21" t="s">
        <v>535</v>
      </c>
      <c r="CA11" s="12" t="s">
        <v>588</v>
      </c>
      <c r="CB11" s="21" t="s">
        <v>589</v>
      </c>
      <c r="CC11" s="12" t="s">
        <v>590</v>
      </c>
      <c r="CD11" s="12"/>
      <c r="CE11" s="12"/>
      <c r="CF11" s="12"/>
      <c r="CG11" s="12" t="s">
        <v>591</v>
      </c>
      <c r="CH11" s="12" t="s">
        <v>591</v>
      </c>
      <c r="CI11" s="12" t="s">
        <v>592</v>
      </c>
      <c r="CJ11" s="12" t="s">
        <v>593</v>
      </c>
      <c r="CK11" s="12" t="s">
        <v>594</v>
      </c>
      <c r="CL11" s="12" t="s">
        <v>595</v>
      </c>
      <c r="CM11" s="12" t="s">
        <v>596</v>
      </c>
      <c r="CN11" s="12" t="s">
        <v>597</v>
      </c>
      <c r="CO11" s="12" t="s">
        <v>597</v>
      </c>
      <c r="CP11" s="21" t="s">
        <v>534</v>
      </c>
      <c r="CQ11" s="12"/>
      <c r="CR11" s="12"/>
      <c r="CS11" s="12"/>
      <c r="CT11" s="12"/>
      <c r="CU11" s="12"/>
      <c r="CV11" s="12"/>
    </row>
    <row r="12" ht="26.149999999999999" customHeight="1">
      <c r="A12" s="17" t="s">
        <v>598</v>
      </c>
      <c r="B12" s="21" t="s">
        <v>599</v>
      </c>
      <c r="C12" s="21" t="s">
        <v>416</v>
      </c>
      <c r="D12" s="21" t="s">
        <v>477</v>
      </c>
      <c r="E12" s="23"/>
      <c r="F12" s="21"/>
      <c r="G12" s="22" t="s">
        <v>432</v>
      </c>
      <c r="H12" s="21" t="s">
        <v>600</v>
      </c>
      <c r="I12" s="21" t="s">
        <v>533</v>
      </c>
      <c r="J12" s="12" t="s">
        <v>601</v>
      </c>
      <c r="K12" s="21" t="s">
        <v>602</v>
      </c>
      <c r="L12" s="12" t="s">
        <v>603</v>
      </c>
      <c r="M12" s="21" t="s">
        <v>533</v>
      </c>
      <c r="N12" s="21" t="s">
        <v>533</v>
      </c>
      <c r="O12" s="22" t="s">
        <v>533</v>
      </c>
      <c r="P12" s="21" t="s">
        <v>604</v>
      </c>
      <c r="Q12" s="21" t="s">
        <v>605</v>
      </c>
      <c r="R12" s="21"/>
      <c r="S12" s="21" t="s">
        <v>533</v>
      </c>
      <c r="T12" s="24" t="s">
        <v>432</v>
      </c>
      <c r="U12" s="21"/>
      <c r="V12" s="21" t="s">
        <v>606</v>
      </c>
      <c r="W12" s="21"/>
      <c r="X12" s="21"/>
      <c r="Y12" s="21"/>
      <c r="Z12" s="12" t="s">
        <v>567</v>
      </c>
      <c r="AA12" s="21"/>
      <c r="AB12" s="12" t="s">
        <v>607</v>
      </c>
      <c r="AC12" s="22" t="s">
        <v>432</v>
      </c>
      <c r="AD12" s="21" t="s">
        <v>608</v>
      </c>
      <c r="AE12" s="21" t="s">
        <v>609</v>
      </c>
      <c r="AF12" s="21" t="s">
        <v>535</v>
      </c>
      <c r="AG12" s="21" t="s">
        <v>610</v>
      </c>
      <c r="AH12" s="21" t="s">
        <v>610</v>
      </c>
      <c r="AI12" s="21" t="s">
        <v>533</v>
      </c>
      <c r="AJ12" s="21" t="s">
        <v>535</v>
      </c>
      <c r="AK12" s="21" t="s">
        <v>535</v>
      </c>
      <c r="AL12" s="22" t="s">
        <v>535</v>
      </c>
      <c r="AM12" s="22" t="s">
        <v>435</v>
      </c>
      <c r="AN12" s="22" t="s">
        <v>435</v>
      </c>
      <c r="AO12" s="21"/>
      <c r="AP12" s="12" t="s">
        <v>611</v>
      </c>
      <c r="AQ12" s="12" t="s">
        <v>603</v>
      </c>
      <c r="AR12" s="21" t="s">
        <v>612</v>
      </c>
      <c r="AS12" s="22" t="s">
        <v>590</v>
      </c>
      <c r="AT12" s="22" t="s">
        <v>590</v>
      </c>
      <c r="AU12" s="21" t="s">
        <v>533</v>
      </c>
      <c r="AV12" s="12" t="s">
        <v>613</v>
      </c>
      <c r="AW12" s="12" t="s">
        <v>613</v>
      </c>
      <c r="AX12" s="12" t="s">
        <v>613</v>
      </c>
      <c r="AY12" s="12" t="s">
        <v>613</v>
      </c>
      <c r="AZ12" s="21" t="s">
        <v>435</v>
      </c>
      <c r="BA12" s="20" t="s">
        <v>614</v>
      </c>
      <c r="BB12" s="21" t="s">
        <v>615</v>
      </c>
      <c r="BC12" s="21" t="s">
        <v>589</v>
      </c>
      <c r="BD12" s="19" t="s">
        <v>616</v>
      </c>
      <c r="BE12" s="19" t="s">
        <v>617</v>
      </c>
      <c r="BF12" s="19" t="s">
        <v>618</v>
      </c>
      <c r="BG12" s="21" t="s">
        <v>619</v>
      </c>
      <c r="BH12" s="21"/>
      <c r="BI12" s="21"/>
      <c r="BJ12" s="21"/>
      <c r="BK12" s="21" t="s">
        <v>533</v>
      </c>
      <c r="BL12" s="21" t="s">
        <v>534</v>
      </c>
      <c r="BM12" s="21" t="s">
        <v>534</v>
      </c>
      <c r="BN12" s="21"/>
      <c r="BO12" s="21"/>
      <c r="BP12" s="21"/>
      <c r="BQ12" s="21"/>
      <c r="BR12" s="21"/>
      <c r="BS12" s="21" t="s">
        <v>506</v>
      </c>
      <c r="BT12" s="21"/>
      <c r="BU12" s="21"/>
      <c r="BV12" s="21"/>
      <c r="BW12" s="21"/>
      <c r="BX12" s="21" t="s">
        <v>535</v>
      </c>
      <c r="BY12" s="21" t="s">
        <v>435</v>
      </c>
      <c r="BZ12" s="20"/>
      <c r="CA12" s="21" t="s">
        <v>620</v>
      </c>
      <c r="CB12" s="21" t="s">
        <v>533</v>
      </c>
      <c r="CC12" s="21" t="s">
        <v>533</v>
      </c>
      <c r="CD12" s="21"/>
      <c r="CE12" s="21"/>
      <c r="CF12" s="12"/>
      <c r="CG12" s="12" t="s">
        <v>621</v>
      </c>
      <c r="CH12" s="12" t="s">
        <v>621</v>
      </c>
      <c r="CI12" s="12" t="s">
        <v>622</v>
      </c>
      <c r="CJ12" s="21" t="s">
        <v>435</v>
      </c>
      <c r="CK12" s="21" t="s">
        <v>533</v>
      </c>
      <c r="CL12" s="21" t="s">
        <v>623</v>
      </c>
      <c r="CM12" s="21" t="s">
        <v>624</v>
      </c>
      <c r="CN12" s="21" t="s">
        <v>625</v>
      </c>
      <c r="CO12" s="21" t="s">
        <v>625</v>
      </c>
      <c r="CP12" s="21" t="s">
        <v>533</v>
      </c>
      <c r="CQ12" s="21"/>
      <c r="CR12" s="21"/>
      <c r="CS12" s="21"/>
      <c r="CT12" s="21"/>
      <c r="CU12" s="21"/>
      <c r="CV12" s="21"/>
    </row>
    <row r="13" ht="26.149999999999999" customHeight="1">
      <c r="A13" s="17" t="s">
        <v>626</v>
      </c>
      <c r="B13" s="21" t="s">
        <v>623</v>
      </c>
      <c r="C13" s="21"/>
      <c r="D13" s="21" t="s">
        <v>533</v>
      </c>
      <c r="E13" s="23"/>
      <c r="F13" s="21"/>
      <c r="G13" s="22" t="s">
        <v>416</v>
      </c>
      <c r="H13" s="21" t="s">
        <v>627</v>
      </c>
      <c r="I13" s="21"/>
      <c r="J13" s="12" t="s">
        <v>628</v>
      </c>
      <c r="K13" s="21"/>
      <c r="L13" s="12" t="s">
        <v>629</v>
      </c>
      <c r="M13" s="21"/>
      <c r="N13" s="21"/>
      <c r="O13" s="22"/>
      <c r="P13" s="21" t="s">
        <v>432</v>
      </c>
      <c r="Q13" s="21" t="s">
        <v>630</v>
      </c>
      <c r="R13" s="21"/>
      <c r="S13" s="21"/>
      <c r="T13" s="24" t="s">
        <v>416</v>
      </c>
      <c r="U13" s="21"/>
      <c r="V13" s="21" t="s">
        <v>631</v>
      </c>
      <c r="W13" s="21"/>
      <c r="X13" s="21"/>
      <c r="Y13" s="21"/>
      <c r="Z13" s="21" t="s">
        <v>506</v>
      </c>
      <c r="AA13" s="21"/>
      <c r="AB13" s="12"/>
      <c r="AC13" s="21" t="s">
        <v>535</v>
      </c>
      <c r="AD13" s="21"/>
      <c r="AE13" s="21" t="s">
        <v>632</v>
      </c>
      <c r="AF13" s="21"/>
      <c r="AG13" s="21" t="s">
        <v>632</v>
      </c>
      <c r="AH13" s="21" t="s">
        <v>632</v>
      </c>
      <c r="AI13" s="21"/>
      <c r="AJ13" s="20"/>
      <c r="AK13" s="20"/>
      <c r="AL13" s="16"/>
      <c r="AM13" s="22" t="s">
        <v>533</v>
      </c>
      <c r="AN13" s="22" t="s">
        <v>533</v>
      </c>
      <c r="AO13" s="21"/>
      <c r="AP13" s="12" t="s">
        <v>633</v>
      </c>
      <c r="AQ13" s="12" t="s">
        <v>634</v>
      </c>
      <c r="AR13" s="21"/>
      <c r="AS13" s="22" t="s">
        <v>635</v>
      </c>
      <c r="AT13" s="21" t="s">
        <v>635</v>
      </c>
      <c r="AU13" s="21"/>
      <c r="AV13" s="12" t="s">
        <v>636</v>
      </c>
      <c r="AW13" s="12" t="s">
        <v>636</v>
      </c>
      <c r="AX13" s="12" t="s">
        <v>636</v>
      </c>
      <c r="AY13" s="12" t="s">
        <v>636</v>
      </c>
      <c r="AZ13" s="21" t="s">
        <v>533</v>
      </c>
      <c r="BA13" s="20" t="s">
        <v>602</v>
      </c>
      <c r="BB13" s="21" t="s">
        <v>637</v>
      </c>
      <c r="BC13" s="21" t="s">
        <v>533</v>
      </c>
      <c r="BD13" s="19" t="s">
        <v>638</v>
      </c>
      <c r="BE13" s="19" t="s">
        <v>639</v>
      </c>
      <c r="BF13" s="19" t="s">
        <v>640</v>
      </c>
      <c r="BG13" s="21" t="s">
        <v>641</v>
      </c>
      <c r="BH13" s="21"/>
      <c r="BI13" s="21"/>
      <c r="BJ13" s="21"/>
      <c r="BK13" s="21"/>
      <c r="BL13" s="21" t="s">
        <v>533</v>
      </c>
      <c r="BM13" s="21" t="s">
        <v>533</v>
      </c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5"/>
      <c r="BY13" s="21" t="s">
        <v>533</v>
      </c>
      <c r="BZ13" s="20"/>
      <c r="CA13" s="21" t="s">
        <v>534</v>
      </c>
      <c r="CB13" s="21"/>
      <c r="CC13" s="21"/>
      <c r="CD13" s="21"/>
      <c r="CE13" s="21"/>
      <c r="CF13" s="12"/>
      <c r="CG13" s="12" t="s">
        <v>545</v>
      </c>
      <c r="CH13" s="12" t="s">
        <v>545</v>
      </c>
      <c r="CI13" s="12" t="s">
        <v>519</v>
      </c>
      <c r="CJ13" s="21" t="s">
        <v>642</v>
      </c>
      <c r="CK13" s="21"/>
      <c r="CL13" s="21" t="s">
        <v>533</v>
      </c>
      <c r="CM13" s="21" t="s">
        <v>643</v>
      </c>
      <c r="CN13" s="21" t="s">
        <v>644</v>
      </c>
      <c r="CO13" s="21" t="s">
        <v>644</v>
      </c>
      <c r="CP13" s="21"/>
      <c r="CQ13" s="21"/>
      <c r="CR13" s="21"/>
      <c r="CS13" s="21"/>
      <c r="CT13" s="21"/>
      <c r="CU13" s="21"/>
      <c r="CV13" s="21"/>
    </row>
    <row r="14" ht="26.149999999999999" customHeight="1">
      <c r="A14" s="17" t="s">
        <v>645</v>
      </c>
      <c r="B14" s="25" t="s">
        <v>533</v>
      </c>
      <c r="C14" s="25"/>
      <c r="D14" s="25"/>
      <c r="E14" s="26"/>
      <c r="F14" s="25"/>
      <c r="G14" s="27"/>
      <c r="H14" s="21" t="s">
        <v>646</v>
      </c>
      <c r="I14" s="25"/>
      <c r="J14" s="28"/>
      <c r="K14" s="25"/>
      <c r="L14" s="12"/>
      <c r="M14" s="25"/>
      <c r="N14" s="25"/>
      <c r="O14" s="27"/>
      <c r="P14" s="21" t="s">
        <v>647</v>
      </c>
      <c r="Q14" s="25" t="s">
        <v>648</v>
      </c>
      <c r="R14" s="25"/>
      <c r="S14" s="25"/>
      <c r="T14" s="25"/>
      <c r="U14" s="25"/>
      <c r="V14" s="25"/>
      <c r="W14" s="25"/>
      <c r="X14" s="25"/>
      <c r="Y14" s="25"/>
      <c r="Z14" s="27"/>
      <c r="AA14" s="25"/>
      <c r="AB14" s="12"/>
      <c r="AC14" s="25"/>
      <c r="AD14" s="25"/>
      <c r="AE14" s="25"/>
      <c r="AF14" s="25"/>
      <c r="AG14" s="25"/>
      <c r="AH14" s="26"/>
      <c r="AI14" s="25"/>
      <c r="AJ14" s="29"/>
      <c r="AK14" s="29"/>
      <c r="AL14" s="30"/>
      <c r="AM14" s="27"/>
      <c r="AN14" s="25"/>
      <c r="AO14" s="25"/>
      <c r="AP14" s="12" t="s">
        <v>519</v>
      </c>
      <c r="AQ14" s="25"/>
      <c r="AR14" s="25"/>
      <c r="AS14" s="27" t="s">
        <v>632</v>
      </c>
      <c r="AT14" s="25" t="s">
        <v>632</v>
      </c>
      <c r="AU14" s="25"/>
      <c r="AV14" s="12"/>
      <c r="AW14" s="25"/>
      <c r="AX14" s="25"/>
      <c r="AY14" s="21"/>
      <c r="AZ14" s="25"/>
      <c r="BA14" s="21" t="s">
        <v>649</v>
      </c>
      <c r="BB14" s="25" t="s">
        <v>650</v>
      </c>
      <c r="BC14" s="25"/>
      <c r="BD14" s="19" t="s">
        <v>651</v>
      </c>
      <c r="BE14" s="19" t="s">
        <v>652</v>
      </c>
      <c r="BF14" s="19" t="s">
        <v>651</v>
      </c>
      <c r="BG14" s="21" t="s">
        <v>650</v>
      </c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9"/>
      <c r="CA14" s="21" t="s">
        <v>533</v>
      </c>
      <c r="CB14" s="25"/>
      <c r="CC14" s="25"/>
      <c r="CD14" s="25"/>
      <c r="CE14" s="25"/>
      <c r="CF14" s="12"/>
      <c r="CG14" s="12"/>
      <c r="CH14" s="12"/>
      <c r="CI14" s="25"/>
      <c r="CJ14" s="25" t="s">
        <v>632</v>
      </c>
      <c r="CK14" s="25"/>
      <c r="CL14" s="21"/>
      <c r="CM14" s="25"/>
      <c r="CN14" s="21" t="s">
        <v>653</v>
      </c>
      <c r="CO14" s="21" t="s">
        <v>653</v>
      </c>
      <c r="CP14" s="25"/>
      <c r="CQ14" s="25"/>
      <c r="CR14" s="25"/>
      <c r="CS14" s="25"/>
      <c r="CT14" s="25"/>
      <c r="CU14" s="25"/>
      <c r="CV14" s="25"/>
    </row>
    <row r="15" ht="26.149999999999999" customHeight="1">
      <c r="A15" s="17" t="s">
        <v>654</v>
      </c>
      <c r="B15" s="25"/>
      <c r="C15" s="25"/>
      <c r="D15" s="25"/>
      <c r="E15" s="26"/>
      <c r="F15" s="25"/>
      <c r="G15" s="27"/>
      <c r="H15" s="21" t="s">
        <v>655</v>
      </c>
      <c r="I15" s="25"/>
      <c r="J15" s="28"/>
      <c r="K15" s="25"/>
      <c r="L15" s="12"/>
      <c r="M15" s="25"/>
      <c r="N15" s="25"/>
      <c r="O15" s="25"/>
      <c r="P15" s="21" t="s">
        <v>490</v>
      </c>
      <c r="Q15" s="25" t="s">
        <v>632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12"/>
      <c r="AC15" s="25"/>
      <c r="AD15" s="25"/>
      <c r="AE15" s="25"/>
      <c r="AF15" s="25"/>
      <c r="AG15" s="25"/>
      <c r="AH15" s="25"/>
      <c r="AI15" s="25"/>
      <c r="AJ15" s="29"/>
      <c r="AK15" s="29"/>
      <c r="AL15" s="29"/>
      <c r="AM15" s="27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9"/>
      <c r="BB15" s="25"/>
      <c r="BC15" s="25"/>
      <c r="BD15" s="19" t="s">
        <v>656</v>
      </c>
      <c r="BE15" s="19" t="s">
        <v>657</v>
      </c>
      <c r="BF15" s="19" t="s">
        <v>652</v>
      </c>
      <c r="BG15" s="21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9"/>
      <c r="CA15" s="25"/>
      <c r="CB15" s="25"/>
      <c r="CC15" s="25"/>
      <c r="CD15" s="25"/>
      <c r="CE15" s="25"/>
      <c r="CF15" s="25"/>
      <c r="CG15" s="12"/>
      <c r="CH15" s="12"/>
      <c r="CI15" s="25"/>
      <c r="CJ15" s="25"/>
      <c r="CK15" s="25"/>
      <c r="CL15" s="21"/>
      <c r="CM15" s="25"/>
      <c r="CN15" s="25"/>
      <c r="CO15" s="25"/>
      <c r="CP15" s="25"/>
      <c r="CQ15" s="25"/>
      <c r="CR15" s="25"/>
      <c r="CS15" s="25"/>
      <c r="CT15" s="25"/>
      <c r="CU15" s="25"/>
      <c r="CV15" s="25"/>
    </row>
    <row r="16" ht="26.149999999999999" customHeight="1">
      <c r="A16" s="17" t="s">
        <v>658</v>
      </c>
      <c r="B16" s="25"/>
      <c r="C16" s="25"/>
      <c r="D16" s="25"/>
      <c r="E16" s="26"/>
      <c r="F16" s="25"/>
      <c r="G16" s="27"/>
      <c r="H16" s="21" t="s">
        <v>659</v>
      </c>
      <c r="I16" s="25"/>
      <c r="J16" s="28"/>
      <c r="K16" s="25"/>
      <c r="L16" s="12"/>
      <c r="M16" s="25"/>
      <c r="N16" s="25"/>
      <c r="O16" s="25"/>
      <c r="P16" s="21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12"/>
      <c r="AC16" s="25"/>
      <c r="AD16" s="25"/>
      <c r="AE16" s="25"/>
      <c r="AF16" s="25"/>
      <c r="AG16" s="25"/>
      <c r="AH16" s="25"/>
      <c r="AI16" s="25"/>
      <c r="AJ16" s="31"/>
      <c r="AK16" s="29"/>
      <c r="AL16" s="29"/>
      <c r="AM16" s="27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9"/>
      <c r="BB16" s="25"/>
      <c r="BC16" s="25"/>
      <c r="BD16" s="19" t="s">
        <v>657</v>
      </c>
      <c r="BE16" s="19"/>
      <c r="BF16" s="19" t="s">
        <v>660</v>
      </c>
      <c r="BG16" s="21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9"/>
      <c r="CA16" s="25"/>
      <c r="CB16" s="25"/>
      <c r="CC16" s="25"/>
      <c r="CD16" s="25"/>
      <c r="CE16" s="25"/>
      <c r="CF16" s="25"/>
      <c r="CG16" s="12"/>
      <c r="CH16" s="12"/>
      <c r="CI16" s="25"/>
      <c r="CJ16" s="25"/>
      <c r="CK16" s="25"/>
      <c r="CL16" s="21"/>
      <c r="CM16" s="25"/>
      <c r="CN16" s="25"/>
      <c r="CO16" s="25"/>
      <c r="CP16" s="25"/>
      <c r="CQ16" s="25"/>
      <c r="CR16" s="25"/>
      <c r="CS16" s="25"/>
      <c r="CT16" s="25"/>
      <c r="CU16" s="25"/>
      <c r="CV16" s="25"/>
    </row>
    <row r="17" ht="25.75" customHeight="1">
      <c r="A17" s="17"/>
      <c r="C17" s="32" t="s">
        <v>661</v>
      </c>
      <c r="O17" s="32" t="s">
        <v>661</v>
      </c>
      <c r="R17" s="33"/>
      <c r="V17" s="32" t="s">
        <v>662</v>
      </c>
      <c r="W17" s="25"/>
      <c r="Y17" s="32" t="s">
        <v>662</v>
      </c>
      <c r="AJ17" s="34"/>
      <c r="AY17" s="32" t="s">
        <v>662</v>
      </c>
    </row>
    <row r="18" ht="25.75" customHeight="1">
      <c r="A18" s="17"/>
    </row>
    <row r="19" ht="25.75" customHeight="1">
      <c r="A19" s="17"/>
    </row>
    <row r="20" ht="26.149999999999999" customHeight="1">
      <c r="A20" s="35"/>
    </row>
    <row r="21" ht="26.149999999999999" customHeight="1">
      <c r="A21" s="35" t="s">
        <v>663</v>
      </c>
    </row>
    <row r="22" ht="26.149999999999999" customHeight="1">
      <c r="A22" s="35" t="s">
        <v>664</v>
      </c>
    </row>
    <row r="23" ht="26.149999999999999" customHeight="1">
      <c r="A23" s="35" t="s">
        <v>665</v>
      </c>
    </row>
    <row r="26" ht="26.149999999999999" customHeight="1">
      <c r="A26" s="36" t="s">
        <v>666</v>
      </c>
    </row>
    <row r="27" ht="26.149999999999999" customHeight="1">
      <c r="A27" s="36" t="s">
        <v>667</v>
      </c>
    </row>
    <row r="28" ht="26.149999999999999" customHeight="1">
      <c r="A28" s="36" t="s">
        <v>668</v>
      </c>
    </row>
  </sheetData>
  <sheetProtection algorithmName="SHA-512" hashValue="erGw4DYAJkWSKjTGLJvLvFmxs2z+PRAf9ZVO9JieH2mlmhCcpSBs975EXs8fYMPhSL1dVn2h1JP3WEaGb8+A6A==" saltValue="b92ad2P0UgMQcPN6STOzbQ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sortState ref="B1:CP16" columnSort="1">
    <sortCondition ref="B1:CP1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00A0058-005A-434B-BFA6-0035002000C4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B3:D16 BH16:BJ16 BL16:CV16 CW16:DA1048576 BH17:CV1048576</xm:sqref>
        </x14:conditionalFormatting>
        <x14:conditionalFormatting xmlns:xm="http://schemas.microsoft.com/office/excel/2006/main">
          <x14:cfRule type="expression" priority="1" id="{0044004B-00B2-4428-A5CC-009D00B90015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B17:AI1048576</xm:sqref>
        </x14:conditionalFormatting>
        <x14:conditionalFormatting xmlns:xm="http://schemas.microsoft.com/office/excel/2006/main">
          <x14:cfRule type="expression" priority="9" id="{00810031-00FF-4764-AB4C-0077006400D1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B1:DA2</xm:sqref>
        </x14:conditionalFormatting>
        <x14:conditionalFormatting xmlns:xm="http://schemas.microsoft.com/office/excel/2006/main">
          <x14:cfRule type="expression" priority="4" id="{003A008E-0059-4276-A93E-008B000600CC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F3:AI16</xm:sqref>
        </x14:conditionalFormatting>
        <x14:conditionalFormatting xmlns:xm="http://schemas.microsoft.com/office/excel/2006/main">
          <x14:cfRule type="expression" priority="3" id="{003300CF-00B0-471E-A52B-005800C30079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AJ3:BG1048576</xm:sqref>
        </x14:conditionalFormatting>
        <x14:conditionalFormatting xmlns:xm="http://schemas.microsoft.com/office/excel/2006/main">
          <x14:cfRule type="expression" priority="13" id="{00F000D7-002E-491E-A1F8-00E3006C006A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AZ12:BA13</xm:sqref>
        </x14:conditionalFormatting>
        <x14:conditionalFormatting xmlns:xm="http://schemas.microsoft.com/office/excel/2006/main">
          <x14:cfRule type="expression" priority="23" id="{001A0078-00FD-404D-AB6C-00CC004E0092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BH11:BI15</xm:sqref>
        </x14:conditionalFormatting>
        <x14:conditionalFormatting xmlns:xm="http://schemas.microsoft.com/office/excel/2006/main">
          <x14:cfRule type="expression" priority="17" id="{00D600B3-0039-415C-B0A6-00AB00030003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BH3:BK10</xm:sqref>
        </x14:conditionalFormatting>
        <x14:conditionalFormatting xmlns:xm="http://schemas.microsoft.com/office/excel/2006/main">
          <x14:cfRule type="expression" priority="15" id="{0026004D-006A-45BC-8B99-009B000B00FC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BJ11:BK13 BJ14:CD14 CE14:DA15 BK14:BK16 BJ15 BL15:CD15</xm:sqref>
        </x14:conditionalFormatting>
        <x14:conditionalFormatting xmlns:xm="http://schemas.microsoft.com/office/excel/2006/main">
          <x14:cfRule type="expression" priority="34" id="{00F100E5-008F-4A5E-8E68-00B8003000D6}">
            <xm:f>MOD(COLUMN(),2)=0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BL3:DA13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2">
    <outlinePr applyStyles="0" summaryBelow="1" summaryRight="1" showOutlineSymbols="1"/>
    <pageSetUpPr autoPageBreaks="1" fitToPage="1"/>
  </sheetPr>
  <sheetViews>
    <sheetView showGridLines="0" view="pageBreakPreview" zoomScale="70" workbookViewId="0">
      <pane xSplit="3" ySplit="7" topLeftCell="D8" activePane="bottomRight" state="frozen"/>
      <selection activeCell="C4" activeCellId="0" sqref="C4:H5"/>
    </sheetView>
  </sheetViews>
  <sheetFormatPr baseColWidth="10" defaultRowHeight="14"/>
  <cols>
    <col customWidth="1" min="1" max="1" style="38" width="6.1796875"/>
    <col customWidth="1" min="2" max="2" style="37" width="27"/>
    <col customWidth="1" min="3" max="3" style="37" width="21.453125"/>
    <col customWidth="1" min="4" max="4" style="37" width="17.54296875"/>
    <col customWidth="1" min="5" max="5" style="37" width="40.81640625"/>
    <col bestFit="1" customWidth="1" min="6" max="6" style="37" width="24.1796875"/>
    <col customWidth="1" min="7" max="7" style="37" width="15.1796875"/>
    <col customWidth="1" min="8" max="8" style="39" width="12.453125"/>
    <col customWidth="1" min="9" max="9" style="37" width="5.1796875"/>
    <col customWidth="1" min="10" max="10" style="37" width="14.81640625"/>
    <col customWidth="1" min="11" max="11" style="37" width="16.54296875"/>
    <col customWidth="1" min="12" max="12" style="37" width="14.54296875"/>
    <col customWidth="1" min="13" max="13" style="37" width="14.453125"/>
    <col customWidth="1" min="14" max="14" style="37" width="17"/>
    <col customWidth="1" min="15" max="15" style="37" width="16.1796875"/>
    <col customWidth="1" min="16" max="16" style="37" width="16.453125"/>
    <col min="17" max="17" style="37" width="11.54296875"/>
    <col min="18" max="20" style="40" width="11.54296875"/>
    <col min="21" max="261" style="37" width="11.54296875"/>
    <col customWidth="1" min="262" max="262" style="37" width="17.54296875"/>
    <col min="263" max="266" style="37" width="11.54296875"/>
    <col customWidth="1" min="267" max="267" style="37" width="16.54296875"/>
    <col customWidth="1" min="268" max="268" style="37" width="12.453125"/>
    <col bestFit="1" customWidth="1" min="269" max="269" style="37" width="11.453125"/>
    <col customWidth="1" min="270" max="270" style="37" width="16.453125"/>
    <col customWidth="1" min="271" max="271" style="37" width="16.1796875"/>
    <col customWidth="1" min="272" max="272" style="37" width="16.453125"/>
    <col min="273" max="517" style="37" width="11.54296875"/>
    <col customWidth="1" min="518" max="518" style="37" width="17.54296875"/>
    <col min="519" max="522" style="37" width="11.54296875"/>
    <col customWidth="1" min="523" max="523" style="37" width="16.54296875"/>
    <col customWidth="1" min="524" max="524" style="37" width="12.453125"/>
    <col bestFit="1" customWidth="1" min="525" max="525" style="37" width="11.453125"/>
    <col customWidth="1" min="526" max="526" style="37" width="16.453125"/>
    <col customWidth="1" min="527" max="527" style="37" width="16.1796875"/>
    <col customWidth="1" min="528" max="528" style="37" width="16.453125"/>
    <col min="529" max="773" style="37" width="11.54296875"/>
    <col customWidth="1" min="774" max="774" style="37" width="17.54296875"/>
    <col min="775" max="778" style="37" width="11.54296875"/>
    <col customWidth="1" min="779" max="779" style="37" width="16.54296875"/>
    <col customWidth="1" min="780" max="780" style="37" width="12.453125"/>
    <col bestFit="1" customWidth="1" min="781" max="781" style="37" width="11.453125"/>
    <col customWidth="1" min="782" max="782" style="37" width="16.453125"/>
    <col customWidth="1" min="783" max="783" style="37" width="16.1796875"/>
    <col customWidth="1" min="784" max="784" style="37" width="16.453125"/>
    <col min="785" max="1029" style="37" width="11.54296875"/>
    <col customWidth="1" min="1030" max="1030" style="37" width="17.54296875"/>
    <col min="1031" max="1034" style="37" width="11.54296875"/>
    <col customWidth="1" min="1035" max="1035" style="37" width="16.54296875"/>
    <col customWidth="1" min="1036" max="1036" style="37" width="12.453125"/>
    <col bestFit="1" customWidth="1" min="1037" max="1037" style="37" width="11.453125"/>
    <col customWidth="1" min="1038" max="1038" style="37" width="16.453125"/>
    <col customWidth="1" min="1039" max="1039" style="37" width="16.1796875"/>
    <col customWidth="1" min="1040" max="1040" style="37" width="16.453125"/>
    <col min="1041" max="1285" style="37" width="11.54296875"/>
    <col customWidth="1" min="1286" max="1286" style="37" width="17.54296875"/>
    <col min="1287" max="1290" style="37" width="11.54296875"/>
    <col customWidth="1" min="1291" max="1291" style="37" width="16.54296875"/>
    <col customWidth="1" min="1292" max="1292" style="37" width="12.453125"/>
    <col bestFit="1" customWidth="1" min="1293" max="1293" style="37" width="11.453125"/>
    <col customWidth="1" min="1294" max="1294" style="37" width="16.453125"/>
    <col customWidth="1" min="1295" max="1295" style="37" width="16.1796875"/>
    <col customWidth="1" min="1296" max="1296" style="37" width="16.453125"/>
    <col min="1297" max="1541" style="37" width="11.54296875"/>
    <col customWidth="1" min="1542" max="1542" style="37" width="17.54296875"/>
    <col min="1543" max="1546" style="37" width="11.54296875"/>
    <col customWidth="1" min="1547" max="1547" style="37" width="16.54296875"/>
    <col customWidth="1" min="1548" max="1548" style="37" width="12.453125"/>
    <col bestFit="1" customWidth="1" min="1549" max="1549" style="37" width="11.453125"/>
    <col customWidth="1" min="1550" max="1550" style="37" width="16.453125"/>
    <col customWidth="1" min="1551" max="1551" style="37" width="16.1796875"/>
    <col customWidth="1" min="1552" max="1552" style="37" width="16.453125"/>
    <col min="1553" max="1797" style="37" width="11.54296875"/>
    <col customWidth="1" min="1798" max="1798" style="37" width="17.54296875"/>
    <col min="1799" max="1802" style="37" width="11.54296875"/>
    <col customWidth="1" min="1803" max="1803" style="37" width="16.54296875"/>
    <col customWidth="1" min="1804" max="1804" style="37" width="12.453125"/>
    <col bestFit="1" customWidth="1" min="1805" max="1805" style="37" width="11.453125"/>
    <col customWidth="1" min="1806" max="1806" style="37" width="16.453125"/>
    <col customWidth="1" min="1807" max="1807" style="37" width="16.1796875"/>
    <col customWidth="1" min="1808" max="1808" style="37" width="16.453125"/>
    <col min="1809" max="2053" style="37" width="11.54296875"/>
    <col customWidth="1" min="2054" max="2054" style="37" width="17.54296875"/>
    <col min="2055" max="2058" style="37" width="11.54296875"/>
    <col customWidth="1" min="2059" max="2059" style="37" width="16.54296875"/>
    <col customWidth="1" min="2060" max="2060" style="37" width="12.453125"/>
    <col bestFit="1" customWidth="1" min="2061" max="2061" style="37" width="11.453125"/>
    <col customWidth="1" min="2062" max="2062" style="37" width="16.453125"/>
    <col customWidth="1" min="2063" max="2063" style="37" width="16.1796875"/>
    <col customWidth="1" min="2064" max="2064" style="37" width="16.453125"/>
    <col min="2065" max="2309" style="37" width="11.54296875"/>
    <col customWidth="1" min="2310" max="2310" style="37" width="17.54296875"/>
    <col min="2311" max="2314" style="37" width="11.54296875"/>
    <col customWidth="1" min="2315" max="2315" style="37" width="16.54296875"/>
    <col customWidth="1" min="2316" max="2316" style="37" width="12.453125"/>
    <col bestFit="1" customWidth="1" min="2317" max="2317" style="37" width="11.453125"/>
    <col customWidth="1" min="2318" max="2318" style="37" width="16.453125"/>
    <col customWidth="1" min="2319" max="2319" style="37" width="16.1796875"/>
    <col customWidth="1" min="2320" max="2320" style="37" width="16.453125"/>
    <col min="2321" max="2565" style="37" width="11.54296875"/>
    <col customWidth="1" min="2566" max="2566" style="37" width="17.54296875"/>
    <col min="2567" max="2570" style="37" width="11.54296875"/>
    <col customWidth="1" min="2571" max="2571" style="37" width="16.54296875"/>
    <col customWidth="1" min="2572" max="2572" style="37" width="12.453125"/>
    <col bestFit="1" customWidth="1" min="2573" max="2573" style="37" width="11.453125"/>
    <col customWidth="1" min="2574" max="2574" style="37" width="16.453125"/>
    <col customWidth="1" min="2575" max="2575" style="37" width="16.1796875"/>
    <col customWidth="1" min="2576" max="2576" style="37" width="16.453125"/>
    <col min="2577" max="2821" style="37" width="11.54296875"/>
    <col customWidth="1" min="2822" max="2822" style="37" width="17.54296875"/>
    <col min="2823" max="2826" style="37" width="11.54296875"/>
    <col customWidth="1" min="2827" max="2827" style="37" width="16.54296875"/>
    <col customWidth="1" min="2828" max="2828" style="37" width="12.453125"/>
    <col bestFit="1" customWidth="1" min="2829" max="2829" style="37" width="11.453125"/>
    <col customWidth="1" min="2830" max="2830" style="37" width="16.453125"/>
    <col customWidth="1" min="2831" max="2831" style="37" width="16.1796875"/>
    <col customWidth="1" min="2832" max="2832" style="37" width="16.453125"/>
    <col min="2833" max="3077" style="37" width="11.54296875"/>
    <col customWidth="1" min="3078" max="3078" style="37" width="17.54296875"/>
    <col min="3079" max="3082" style="37" width="11.54296875"/>
    <col customWidth="1" min="3083" max="3083" style="37" width="16.54296875"/>
    <col customWidth="1" min="3084" max="3084" style="37" width="12.453125"/>
    <col bestFit="1" customWidth="1" min="3085" max="3085" style="37" width="11.453125"/>
    <col customWidth="1" min="3086" max="3086" style="37" width="16.453125"/>
    <col customWidth="1" min="3087" max="3087" style="37" width="16.1796875"/>
    <col customWidth="1" min="3088" max="3088" style="37" width="16.453125"/>
    <col min="3089" max="3333" style="37" width="11.54296875"/>
    <col customWidth="1" min="3334" max="3334" style="37" width="17.54296875"/>
    <col min="3335" max="3338" style="37" width="11.54296875"/>
    <col customWidth="1" min="3339" max="3339" style="37" width="16.54296875"/>
    <col customWidth="1" min="3340" max="3340" style="37" width="12.453125"/>
    <col bestFit="1" customWidth="1" min="3341" max="3341" style="37" width="11.453125"/>
    <col customWidth="1" min="3342" max="3342" style="37" width="16.453125"/>
    <col customWidth="1" min="3343" max="3343" style="37" width="16.1796875"/>
    <col customWidth="1" min="3344" max="3344" style="37" width="16.453125"/>
    <col min="3345" max="3589" style="37" width="11.54296875"/>
    <col customWidth="1" min="3590" max="3590" style="37" width="17.54296875"/>
    <col min="3591" max="3594" style="37" width="11.54296875"/>
    <col customWidth="1" min="3595" max="3595" style="37" width="16.54296875"/>
    <col customWidth="1" min="3596" max="3596" style="37" width="12.453125"/>
    <col bestFit="1" customWidth="1" min="3597" max="3597" style="37" width="11.453125"/>
    <col customWidth="1" min="3598" max="3598" style="37" width="16.453125"/>
    <col customWidth="1" min="3599" max="3599" style="37" width="16.1796875"/>
    <col customWidth="1" min="3600" max="3600" style="37" width="16.453125"/>
    <col min="3601" max="3845" style="37" width="11.54296875"/>
    <col customWidth="1" min="3846" max="3846" style="37" width="17.54296875"/>
    <col min="3847" max="3850" style="37" width="11.54296875"/>
    <col customWidth="1" min="3851" max="3851" style="37" width="16.54296875"/>
    <col customWidth="1" min="3852" max="3852" style="37" width="12.453125"/>
    <col bestFit="1" customWidth="1" min="3853" max="3853" style="37" width="11.453125"/>
    <col customWidth="1" min="3854" max="3854" style="37" width="16.453125"/>
    <col customWidth="1" min="3855" max="3855" style="37" width="16.1796875"/>
    <col customWidth="1" min="3856" max="3856" style="37" width="16.453125"/>
    <col min="3857" max="4101" style="37" width="11.54296875"/>
    <col customWidth="1" min="4102" max="4102" style="37" width="17.54296875"/>
    <col min="4103" max="4106" style="37" width="11.54296875"/>
    <col customWidth="1" min="4107" max="4107" style="37" width="16.54296875"/>
    <col customWidth="1" min="4108" max="4108" style="37" width="12.453125"/>
    <col bestFit="1" customWidth="1" min="4109" max="4109" style="37" width="11.453125"/>
    <col customWidth="1" min="4110" max="4110" style="37" width="16.453125"/>
    <col customWidth="1" min="4111" max="4111" style="37" width="16.1796875"/>
    <col customWidth="1" min="4112" max="4112" style="37" width="16.453125"/>
    <col min="4113" max="4357" style="37" width="11.54296875"/>
    <col customWidth="1" min="4358" max="4358" style="37" width="17.54296875"/>
    <col min="4359" max="4362" style="37" width="11.54296875"/>
    <col customWidth="1" min="4363" max="4363" style="37" width="16.54296875"/>
    <col customWidth="1" min="4364" max="4364" style="37" width="12.453125"/>
    <col bestFit="1" customWidth="1" min="4365" max="4365" style="37" width="11.453125"/>
    <col customWidth="1" min="4366" max="4366" style="37" width="16.453125"/>
    <col customWidth="1" min="4367" max="4367" style="37" width="16.1796875"/>
    <col customWidth="1" min="4368" max="4368" style="37" width="16.453125"/>
    <col min="4369" max="4613" style="37" width="11.54296875"/>
    <col customWidth="1" min="4614" max="4614" style="37" width="17.54296875"/>
    <col min="4615" max="4618" style="37" width="11.54296875"/>
    <col customWidth="1" min="4619" max="4619" style="37" width="16.54296875"/>
    <col customWidth="1" min="4620" max="4620" style="37" width="12.453125"/>
    <col bestFit="1" customWidth="1" min="4621" max="4621" style="37" width="11.453125"/>
    <col customWidth="1" min="4622" max="4622" style="37" width="16.453125"/>
    <col customWidth="1" min="4623" max="4623" style="37" width="16.1796875"/>
    <col customWidth="1" min="4624" max="4624" style="37" width="16.453125"/>
    <col min="4625" max="4869" style="37" width="11.54296875"/>
    <col customWidth="1" min="4870" max="4870" style="37" width="17.54296875"/>
    <col min="4871" max="4874" style="37" width="11.54296875"/>
    <col customWidth="1" min="4875" max="4875" style="37" width="16.54296875"/>
    <col customWidth="1" min="4876" max="4876" style="37" width="12.453125"/>
    <col bestFit="1" customWidth="1" min="4877" max="4877" style="37" width="11.453125"/>
    <col customWidth="1" min="4878" max="4878" style="37" width="16.453125"/>
    <col customWidth="1" min="4879" max="4879" style="37" width="16.1796875"/>
    <col customWidth="1" min="4880" max="4880" style="37" width="16.453125"/>
    <col min="4881" max="5125" style="37" width="11.54296875"/>
    <col customWidth="1" min="5126" max="5126" style="37" width="17.54296875"/>
    <col min="5127" max="5130" style="37" width="11.54296875"/>
    <col customWidth="1" min="5131" max="5131" style="37" width="16.54296875"/>
    <col customWidth="1" min="5132" max="5132" style="37" width="12.453125"/>
    <col bestFit="1" customWidth="1" min="5133" max="5133" style="37" width="11.453125"/>
    <col customWidth="1" min="5134" max="5134" style="37" width="16.453125"/>
    <col customWidth="1" min="5135" max="5135" style="37" width="16.1796875"/>
    <col customWidth="1" min="5136" max="5136" style="37" width="16.453125"/>
    <col min="5137" max="5381" style="37" width="11.54296875"/>
    <col customWidth="1" min="5382" max="5382" style="37" width="17.54296875"/>
    <col min="5383" max="5386" style="37" width="11.54296875"/>
    <col customWidth="1" min="5387" max="5387" style="37" width="16.54296875"/>
    <col customWidth="1" min="5388" max="5388" style="37" width="12.453125"/>
    <col bestFit="1" customWidth="1" min="5389" max="5389" style="37" width="11.453125"/>
    <col customWidth="1" min="5390" max="5390" style="37" width="16.453125"/>
    <col customWidth="1" min="5391" max="5391" style="37" width="16.1796875"/>
    <col customWidth="1" min="5392" max="5392" style="37" width="16.453125"/>
    <col min="5393" max="5637" style="37" width="11.54296875"/>
    <col customWidth="1" min="5638" max="5638" style="37" width="17.54296875"/>
    <col min="5639" max="5642" style="37" width="11.54296875"/>
    <col customWidth="1" min="5643" max="5643" style="37" width="16.54296875"/>
    <col customWidth="1" min="5644" max="5644" style="37" width="12.453125"/>
    <col bestFit="1" customWidth="1" min="5645" max="5645" style="37" width="11.453125"/>
    <col customWidth="1" min="5646" max="5646" style="37" width="16.453125"/>
    <col customWidth="1" min="5647" max="5647" style="37" width="16.1796875"/>
    <col customWidth="1" min="5648" max="5648" style="37" width="16.453125"/>
    <col min="5649" max="5893" style="37" width="11.54296875"/>
    <col customWidth="1" min="5894" max="5894" style="37" width="17.54296875"/>
    <col min="5895" max="5898" style="37" width="11.54296875"/>
    <col customWidth="1" min="5899" max="5899" style="37" width="16.54296875"/>
    <col customWidth="1" min="5900" max="5900" style="37" width="12.453125"/>
    <col bestFit="1" customWidth="1" min="5901" max="5901" style="37" width="11.453125"/>
    <col customWidth="1" min="5902" max="5902" style="37" width="16.453125"/>
    <col customWidth="1" min="5903" max="5903" style="37" width="16.1796875"/>
    <col customWidth="1" min="5904" max="5904" style="37" width="16.453125"/>
    <col min="5905" max="6149" style="37" width="11.54296875"/>
    <col customWidth="1" min="6150" max="6150" style="37" width="17.54296875"/>
    <col min="6151" max="6154" style="37" width="11.54296875"/>
    <col customWidth="1" min="6155" max="6155" style="37" width="16.54296875"/>
    <col customWidth="1" min="6156" max="6156" style="37" width="12.453125"/>
    <col bestFit="1" customWidth="1" min="6157" max="6157" style="37" width="11.453125"/>
    <col customWidth="1" min="6158" max="6158" style="37" width="16.453125"/>
    <col customWidth="1" min="6159" max="6159" style="37" width="16.1796875"/>
    <col customWidth="1" min="6160" max="6160" style="37" width="16.453125"/>
    <col min="6161" max="6405" style="37" width="11.54296875"/>
    <col customWidth="1" min="6406" max="6406" style="37" width="17.54296875"/>
    <col min="6407" max="6410" style="37" width="11.54296875"/>
    <col customWidth="1" min="6411" max="6411" style="37" width="16.54296875"/>
    <col customWidth="1" min="6412" max="6412" style="37" width="12.453125"/>
    <col bestFit="1" customWidth="1" min="6413" max="6413" style="37" width="11.453125"/>
    <col customWidth="1" min="6414" max="6414" style="37" width="16.453125"/>
    <col customWidth="1" min="6415" max="6415" style="37" width="16.1796875"/>
    <col customWidth="1" min="6416" max="6416" style="37" width="16.453125"/>
    <col min="6417" max="6661" style="37" width="11.54296875"/>
    <col customWidth="1" min="6662" max="6662" style="37" width="17.54296875"/>
    <col min="6663" max="6666" style="37" width="11.54296875"/>
    <col customWidth="1" min="6667" max="6667" style="37" width="16.54296875"/>
    <col customWidth="1" min="6668" max="6668" style="37" width="12.453125"/>
    <col bestFit="1" customWidth="1" min="6669" max="6669" style="37" width="11.453125"/>
    <col customWidth="1" min="6670" max="6670" style="37" width="16.453125"/>
    <col customWidth="1" min="6671" max="6671" style="37" width="16.1796875"/>
    <col customWidth="1" min="6672" max="6672" style="37" width="16.453125"/>
    <col min="6673" max="6917" style="37" width="11.54296875"/>
    <col customWidth="1" min="6918" max="6918" style="37" width="17.54296875"/>
    <col min="6919" max="6922" style="37" width="11.54296875"/>
    <col customWidth="1" min="6923" max="6923" style="37" width="16.54296875"/>
    <col customWidth="1" min="6924" max="6924" style="37" width="12.453125"/>
    <col bestFit="1" customWidth="1" min="6925" max="6925" style="37" width="11.453125"/>
    <col customWidth="1" min="6926" max="6926" style="37" width="16.453125"/>
    <col customWidth="1" min="6927" max="6927" style="37" width="16.1796875"/>
    <col customWidth="1" min="6928" max="6928" style="37" width="16.453125"/>
    <col min="6929" max="7173" style="37" width="11.54296875"/>
    <col customWidth="1" min="7174" max="7174" style="37" width="17.54296875"/>
    <col min="7175" max="7178" style="37" width="11.54296875"/>
    <col customWidth="1" min="7179" max="7179" style="37" width="16.54296875"/>
    <col customWidth="1" min="7180" max="7180" style="37" width="12.453125"/>
    <col bestFit="1" customWidth="1" min="7181" max="7181" style="37" width="11.453125"/>
    <col customWidth="1" min="7182" max="7182" style="37" width="16.453125"/>
    <col customWidth="1" min="7183" max="7183" style="37" width="16.1796875"/>
    <col customWidth="1" min="7184" max="7184" style="37" width="16.453125"/>
    <col min="7185" max="7429" style="37" width="11.54296875"/>
    <col customWidth="1" min="7430" max="7430" style="37" width="17.54296875"/>
    <col min="7431" max="7434" style="37" width="11.54296875"/>
    <col customWidth="1" min="7435" max="7435" style="37" width="16.54296875"/>
    <col customWidth="1" min="7436" max="7436" style="37" width="12.453125"/>
    <col bestFit="1" customWidth="1" min="7437" max="7437" style="37" width="11.453125"/>
    <col customWidth="1" min="7438" max="7438" style="37" width="16.453125"/>
    <col customWidth="1" min="7439" max="7439" style="37" width="16.1796875"/>
    <col customWidth="1" min="7440" max="7440" style="37" width="16.453125"/>
    <col min="7441" max="7685" style="37" width="11.54296875"/>
    <col customWidth="1" min="7686" max="7686" style="37" width="17.54296875"/>
    <col min="7687" max="7690" style="37" width="11.54296875"/>
    <col customWidth="1" min="7691" max="7691" style="37" width="16.54296875"/>
    <col customWidth="1" min="7692" max="7692" style="37" width="12.453125"/>
    <col bestFit="1" customWidth="1" min="7693" max="7693" style="37" width="11.453125"/>
    <col customWidth="1" min="7694" max="7694" style="37" width="16.453125"/>
    <col customWidth="1" min="7695" max="7695" style="37" width="16.1796875"/>
    <col customWidth="1" min="7696" max="7696" style="37" width="16.453125"/>
    <col min="7697" max="7941" style="37" width="11.54296875"/>
    <col customWidth="1" min="7942" max="7942" style="37" width="17.54296875"/>
    <col min="7943" max="7946" style="37" width="11.54296875"/>
    <col customWidth="1" min="7947" max="7947" style="37" width="16.54296875"/>
    <col customWidth="1" min="7948" max="7948" style="37" width="12.453125"/>
    <col bestFit="1" customWidth="1" min="7949" max="7949" style="37" width="11.453125"/>
    <col customWidth="1" min="7950" max="7950" style="37" width="16.453125"/>
    <col customWidth="1" min="7951" max="7951" style="37" width="16.1796875"/>
    <col customWidth="1" min="7952" max="7952" style="37" width="16.453125"/>
    <col min="7953" max="8197" style="37" width="11.54296875"/>
    <col customWidth="1" min="8198" max="8198" style="37" width="17.54296875"/>
    <col min="8199" max="8202" style="37" width="11.54296875"/>
    <col customWidth="1" min="8203" max="8203" style="37" width="16.54296875"/>
    <col customWidth="1" min="8204" max="8204" style="37" width="12.453125"/>
    <col bestFit="1" customWidth="1" min="8205" max="8205" style="37" width="11.453125"/>
    <col customWidth="1" min="8206" max="8206" style="37" width="16.453125"/>
    <col customWidth="1" min="8207" max="8207" style="37" width="16.1796875"/>
    <col customWidth="1" min="8208" max="8208" style="37" width="16.453125"/>
    <col min="8209" max="8453" style="37" width="11.54296875"/>
    <col customWidth="1" min="8454" max="8454" style="37" width="17.54296875"/>
    <col min="8455" max="8458" style="37" width="11.54296875"/>
    <col customWidth="1" min="8459" max="8459" style="37" width="16.54296875"/>
    <col customWidth="1" min="8460" max="8460" style="37" width="12.453125"/>
    <col bestFit="1" customWidth="1" min="8461" max="8461" style="37" width="11.453125"/>
    <col customWidth="1" min="8462" max="8462" style="37" width="16.453125"/>
    <col customWidth="1" min="8463" max="8463" style="37" width="16.1796875"/>
    <col customWidth="1" min="8464" max="8464" style="37" width="16.453125"/>
    <col min="8465" max="8709" style="37" width="11.54296875"/>
    <col customWidth="1" min="8710" max="8710" style="37" width="17.54296875"/>
    <col min="8711" max="8714" style="37" width="11.54296875"/>
    <col customWidth="1" min="8715" max="8715" style="37" width="16.54296875"/>
    <col customWidth="1" min="8716" max="8716" style="37" width="12.453125"/>
    <col bestFit="1" customWidth="1" min="8717" max="8717" style="37" width="11.453125"/>
    <col customWidth="1" min="8718" max="8718" style="37" width="16.453125"/>
    <col customWidth="1" min="8719" max="8719" style="37" width="16.1796875"/>
    <col customWidth="1" min="8720" max="8720" style="37" width="16.453125"/>
    <col min="8721" max="8965" style="37" width="11.54296875"/>
    <col customWidth="1" min="8966" max="8966" style="37" width="17.54296875"/>
    <col min="8967" max="8970" style="37" width="11.54296875"/>
    <col customWidth="1" min="8971" max="8971" style="37" width="16.54296875"/>
    <col customWidth="1" min="8972" max="8972" style="37" width="12.453125"/>
    <col bestFit="1" customWidth="1" min="8973" max="8973" style="37" width="11.453125"/>
    <col customWidth="1" min="8974" max="8974" style="37" width="16.453125"/>
    <col customWidth="1" min="8975" max="8975" style="37" width="16.1796875"/>
    <col customWidth="1" min="8976" max="8976" style="37" width="16.453125"/>
    <col min="8977" max="9221" style="37" width="11.54296875"/>
    <col customWidth="1" min="9222" max="9222" style="37" width="17.54296875"/>
    <col min="9223" max="9226" style="37" width="11.54296875"/>
    <col customWidth="1" min="9227" max="9227" style="37" width="16.54296875"/>
    <col customWidth="1" min="9228" max="9228" style="37" width="12.453125"/>
    <col bestFit="1" customWidth="1" min="9229" max="9229" style="37" width="11.453125"/>
    <col customWidth="1" min="9230" max="9230" style="37" width="16.453125"/>
    <col customWidth="1" min="9231" max="9231" style="37" width="16.1796875"/>
    <col customWidth="1" min="9232" max="9232" style="37" width="16.453125"/>
    <col min="9233" max="9477" style="37" width="11.54296875"/>
    <col customWidth="1" min="9478" max="9478" style="37" width="17.54296875"/>
    <col min="9479" max="9482" style="37" width="11.54296875"/>
    <col customWidth="1" min="9483" max="9483" style="37" width="16.54296875"/>
    <col customWidth="1" min="9484" max="9484" style="37" width="12.453125"/>
    <col bestFit="1" customWidth="1" min="9485" max="9485" style="37" width="11.453125"/>
    <col customWidth="1" min="9486" max="9486" style="37" width="16.453125"/>
    <col customWidth="1" min="9487" max="9487" style="37" width="16.1796875"/>
    <col customWidth="1" min="9488" max="9488" style="37" width="16.453125"/>
    <col min="9489" max="9733" style="37" width="11.54296875"/>
    <col customWidth="1" min="9734" max="9734" style="37" width="17.54296875"/>
    <col min="9735" max="9738" style="37" width="11.54296875"/>
    <col customWidth="1" min="9739" max="9739" style="37" width="16.54296875"/>
    <col customWidth="1" min="9740" max="9740" style="37" width="12.453125"/>
    <col bestFit="1" customWidth="1" min="9741" max="9741" style="37" width="11.453125"/>
    <col customWidth="1" min="9742" max="9742" style="37" width="16.453125"/>
    <col customWidth="1" min="9743" max="9743" style="37" width="16.1796875"/>
    <col customWidth="1" min="9744" max="9744" style="37" width="16.453125"/>
    <col min="9745" max="9989" style="37" width="11.54296875"/>
    <col customWidth="1" min="9990" max="9990" style="37" width="17.54296875"/>
    <col min="9991" max="9994" style="37" width="11.54296875"/>
    <col customWidth="1" min="9995" max="9995" style="37" width="16.54296875"/>
    <col customWidth="1" min="9996" max="9996" style="37" width="12.453125"/>
    <col bestFit="1" customWidth="1" min="9997" max="9997" style="37" width="11.453125"/>
    <col customWidth="1" min="9998" max="9998" style="37" width="16.453125"/>
    <col customWidth="1" min="9999" max="9999" style="37" width="16.1796875"/>
    <col customWidth="1" min="10000" max="10000" style="37" width="16.453125"/>
    <col min="10001" max="10245" style="37" width="11.54296875"/>
    <col customWidth="1" min="10246" max="10246" style="37" width="17.54296875"/>
    <col min="10247" max="10250" style="37" width="11.54296875"/>
    <col customWidth="1" min="10251" max="10251" style="37" width="16.54296875"/>
    <col customWidth="1" min="10252" max="10252" style="37" width="12.453125"/>
    <col bestFit="1" customWidth="1" min="10253" max="10253" style="37" width="11.453125"/>
    <col customWidth="1" min="10254" max="10254" style="37" width="16.453125"/>
    <col customWidth="1" min="10255" max="10255" style="37" width="16.1796875"/>
    <col customWidth="1" min="10256" max="10256" style="37" width="16.453125"/>
    <col min="10257" max="10501" style="37" width="11.54296875"/>
    <col customWidth="1" min="10502" max="10502" style="37" width="17.54296875"/>
    <col min="10503" max="10506" style="37" width="11.54296875"/>
    <col customWidth="1" min="10507" max="10507" style="37" width="16.54296875"/>
    <col customWidth="1" min="10508" max="10508" style="37" width="12.453125"/>
    <col bestFit="1" customWidth="1" min="10509" max="10509" style="37" width="11.453125"/>
    <col customWidth="1" min="10510" max="10510" style="37" width="16.453125"/>
    <col customWidth="1" min="10511" max="10511" style="37" width="16.1796875"/>
    <col customWidth="1" min="10512" max="10512" style="37" width="16.453125"/>
    <col min="10513" max="10757" style="37" width="11.54296875"/>
    <col customWidth="1" min="10758" max="10758" style="37" width="17.54296875"/>
    <col min="10759" max="10762" style="37" width="11.54296875"/>
    <col customWidth="1" min="10763" max="10763" style="37" width="16.54296875"/>
    <col customWidth="1" min="10764" max="10764" style="37" width="12.453125"/>
    <col bestFit="1" customWidth="1" min="10765" max="10765" style="37" width="11.453125"/>
    <col customWidth="1" min="10766" max="10766" style="37" width="16.453125"/>
    <col customWidth="1" min="10767" max="10767" style="37" width="16.1796875"/>
    <col customWidth="1" min="10768" max="10768" style="37" width="16.453125"/>
    <col min="10769" max="11013" style="37" width="11.54296875"/>
    <col customWidth="1" min="11014" max="11014" style="37" width="17.54296875"/>
    <col min="11015" max="11018" style="37" width="11.54296875"/>
    <col customWidth="1" min="11019" max="11019" style="37" width="16.54296875"/>
    <col customWidth="1" min="11020" max="11020" style="37" width="12.453125"/>
    <col bestFit="1" customWidth="1" min="11021" max="11021" style="37" width="11.453125"/>
    <col customWidth="1" min="11022" max="11022" style="37" width="16.453125"/>
    <col customWidth="1" min="11023" max="11023" style="37" width="16.1796875"/>
    <col customWidth="1" min="11024" max="11024" style="37" width="16.453125"/>
    <col min="11025" max="11269" style="37" width="11.54296875"/>
    <col customWidth="1" min="11270" max="11270" style="37" width="17.54296875"/>
    <col min="11271" max="11274" style="37" width="11.54296875"/>
    <col customWidth="1" min="11275" max="11275" style="37" width="16.54296875"/>
    <col customWidth="1" min="11276" max="11276" style="37" width="12.453125"/>
    <col bestFit="1" customWidth="1" min="11277" max="11277" style="37" width="11.453125"/>
    <col customWidth="1" min="11278" max="11278" style="37" width="16.453125"/>
    <col customWidth="1" min="11279" max="11279" style="37" width="16.1796875"/>
    <col customWidth="1" min="11280" max="11280" style="37" width="16.453125"/>
    <col min="11281" max="11525" style="37" width="11.54296875"/>
    <col customWidth="1" min="11526" max="11526" style="37" width="17.54296875"/>
    <col min="11527" max="11530" style="37" width="11.54296875"/>
    <col customWidth="1" min="11531" max="11531" style="37" width="16.54296875"/>
    <col customWidth="1" min="11532" max="11532" style="37" width="12.453125"/>
    <col bestFit="1" customWidth="1" min="11533" max="11533" style="37" width="11.453125"/>
    <col customWidth="1" min="11534" max="11534" style="37" width="16.453125"/>
    <col customWidth="1" min="11535" max="11535" style="37" width="16.1796875"/>
    <col customWidth="1" min="11536" max="11536" style="37" width="16.453125"/>
    <col min="11537" max="11781" style="37" width="11.54296875"/>
    <col customWidth="1" min="11782" max="11782" style="37" width="17.54296875"/>
    <col min="11783" max="11786" style="37" width="11.54296875"/>
    <col customWidth="1" min="11787" max="11787" style="37" width="16.54296875"/>
    <col customWidth="1" min="11788" max="11788" style="37" width="12.453125"/>
    <col bestFit="1" customWidth="1" min="11789" max="11789" style="37" width="11.453125"/>
    <col customWidth="1" min="11790" max="11790" style="37" width="16.453125"/>
    <col customWidth="1" min="11791" max="11791" style="37" width="16.1796875"/>
    <col customWidth="1" min="11792" max="11792" style="37" width="16.453125"/>
    <col min="11793" max="12037" style="37" width="11.54296875"/>
    <col customWidth="1" min="12038" max="12038" style="37" width="17.54296875"/>
    <col min="12039" max="12042" style="37" width="11.54296875"/>
    <col customWidth="1" min="12043" max="12043" style="37" width="16.54296875"/>
    <col customWidth="1" min="12044" max="12044" style="37" width="12.453125"/>
    <col bestFit="1" customWidth="1" min="12045" max="12045" style="37" width="11.453125"/>
    <col customWidth="1" min="12046" max="12046" style="37" width="16.453125"/>
    <col customWidth="1" min="12047" max="12047" style="37" width="16.1796875"/>
    <col customWidth="1" min="12048" max="12048" style="37" width="16.453125"/>
    <col min="12049" max="12293" style="37" width="11.54296875"/>
    <col customWidth="1" min="12294" max="12294" style="37" width="17.54296875"/>
    <col min="12295" max="12298" style="37" width="11.54296875"/>
    <col customWidth="1" min="12299" max="12299" style="37" width="16.54296875"/>
    <col customWidth="1" min="12300" max="12300" style="37" width="12.453125"/>
    <col bestFit="1" customWidth="1" min="12301" max="12301" style="37" width="11.453125"/>
    <col customWidth="1" min="12302" max="12302" style="37" width="16.453125"/>
    <col customWidth="1" min="12303" max="12303" style="37" width="16.1796875"/>
    <col customWidth="1" min="12304" max="12304" style="37" width="16.453125"/>
    <col min="12305" max="12549" style="37" width="11.54296875"/>
    <col customWidth="1" min="12550" max="12550" style="37" width="17.54296875"/>
    <col min="12551" max="12554" style="37" width="11.54296875"/>
    <col customWidth="1" min="12555" max="12555" style="37" width="16.54296875"/>
    <col customWidth="1" min="12556" max="12556" style="37" width="12.453125"/>
    <col bestFit="1" customWidth="1" min="12557" max="12557" style="37" width="11.453125"/>
    <col customWidth="1" min="12558" max="12558" style="37" width="16.453125"/>
    <col customWidth="1" min="12559" max="12559" style="37" width="16.1796875"/>
    <col customWidth="1" min="12560" max="12560" style="37" width="16.453125"/>
    <col min="12561" max="12805" style="37" width="11.54296875"/>
    <col customWidth="1" min="12806" max="12806" style="37" width="17.54296875"/>
    <col min="12807" max="12810" style="37" width="11.54296875"/>
    <col customWidth="1" min="12811" max="12811" style="37" width="16.54296875"/>
    <col customWidth="1" min="12812" max="12812" style="37" width="12.453125"/>
    <col bestFit="1" customWidth="1" min="12813" max="12813" style="37" width="11.453125"/>
    <col customWidth="1" min="12814" max="12814" style="37" width="16.453125"/>
    <col customWidth="1" min="12815" max="12815" style="37" width="16.1796875"/>
    <col customWidth="1" min="12816" max="12816" style="37" width="16.453125"/>
    <col min="12817" max="13061" style="37" width="11.54296875"/>
    <col customWidth="1" min="13062" max="13062" style="37" width="17.54296875"/>
    <col min="13063" max="13066" style="37" width="11.54296875"/>
    <col customWidth="1" min="13067" max="13067" style="37" width="16.54296875"/>
    <col customWidth="1" min="13068" max="13068" style="37" width="12.453125"/>
    <col bestFit="1" customWidth="1" min="13069" max="13069" style="37" width="11.453125"/>
    <col customWidth="1" min="13070" max="13070" style="37" width="16.453125"/>
    <col customWidth="1" min="13071" max="13071" style="37" width="16.1796875"/>
    <col customWidth="1" min="13072" max="13072" style="37" width="16.453125"/>
    <col min="13073" max="13317" style="37" width="11.54296875"/>
    <col customWidth="1" min="13318" max="13318" style="37" width="17.54296875"/>
    <col min="13319" max="13322" style="37" width="11.54296875"/>
    <col customWidth="1" min="13323" max="13323" style="37" width="16.54296875"/>
    <col customWidth="1" min="13324" max="13324" style="37" width="12.453125"/>
    <col bestFit="1" customWidth="1" min="13325" max="13325" style="37" width="11.453125"/>
    <col customWidth="1" min="13326" max="13326" style="37" width="16.453125"/>
    <col customWidth="1" min="13327" max="13327" style="37" width="16.1796875"/>
    <col customWidth="1" min="13328" max="13328" style="37" width="16.453125"/>
    <col min="13329" max="13573" style="37" width="11.54296875"/>
    <col customWidth="1" min="13574" max="13574" style="37" width="17.54296875"/>
    <col min="13575" max="13578" style="37" width="11.54296875"/>
    <col customWidth="1" min="13579" max="13579" style="37" width="16.54296875"/>
    <col customWidth="1" min="13580" max="13580" style="37" width="12.453125"/>
    <col bestFit="1" customWidth="1" min="13581" max="13581" style="37" width="11.453125"/>
    <col customWidth="1" min="13582" max="13582" style="37" width="16.453125"/>
    <col customWidth="1" min="13583" max="13583" style="37" width="16.1796875"/>
    <col customWidth="1" min="13584" max="13584" style="37" width="16.453125"/>
    <col min="13585" max="13829" style="37" width="11.54296875"/>
    <col customWidth="1" min="13830" max="13830" style="37" width="17.54296875"/>
    <col min="13831" max="13834" style="37" width="11.54296875"/>
    <col customWidth="1" min="13835" max="13835" style="37" width="16.54296875"/>
    <col customWidth="1" min="13836" max="13836" style="37" width="12.453125"/>
    <col bestFit="1" customWidth="1" min="13837" max="13837" style="37" width="11.453125"/>
    <col customWidth="1" min="13838" max="13838" style="37" width="16.453125"/>
    <col customWidth="1" min="13839" max="13839" style="37" width="16.1796875"/>
    <col customWidth="1" min="13840" max="13840" style="37" width="16.453125"/>
    <col min="13841" max="14085" style="37" width="11.54296875"/>
    <col customWidth="1" min="14086" max="14086" style="37" width="17.54296875"/>
    <col min="14087" max="14090" style="37" width="11.54296875"/>
    <col customWidth="1" min="14091" max="14091" style="37" width="16.54296875"/>
    <col customWidth="1" min="14092" max="14092" style="37" width="12.453125"/>
    <col bestFit="1" customWidth="1" min="14093" max="14093" style="37" width="11.453125"/>
    <col customWidth="1" min="14094" max="14094" style="37" width="16.453125"/>
    <col customWidth="1" min="14095" max="14095" style="37" width="16.1796875"/>
    <col customWidth="1" min="14096" max="14096" style="37" width="16.453125"/>
    <col min="14097" max="14341" style="37" width="11.54296875"/>
    <col customWidth="1" min="14342" max="14342" style="37" width="17.54296875"/>
    <col min="14343" max="14346" style="37" width="11.54296875"/>
    <col customWidth="1" min="14347" max="14347" style="37" width="16.54296875"/>
    <col customWidth="1" min="14348" max="14348" style="37" width="12.453125"/>
    <col bestFit="1" customWidth="1" min="14349" max="14349" style="37" width="11.453125"/>
    <col customWidth="1" min="14350" max="14350" style="37" width="16.453125"/>
    <col customWidth="1" min="14351" max="14351" style="37" width="16.1796875"/>
    <col customWidth="1" min="14352" max="14352" style="37" width="16.453125"/>
    <col min="14353" max="14597" style="37" width="11.54296875"/>
    <col customWidth="1" min="14598" max="14598" style="37" width="17.54296875"/>
    <col min="14599" max="14602" style="37" width="11.54296875"/>
    <col customWidth="1" min="14603" max="14603" style="37" width="16.54296875"/>
    <col customWidth="1" min="14604" max="14604" style="37" width="12.453125"/>
    <col bestFit="1" customWidth="1" min="14605" max="14605" style="37" width="11.453125"/>
    <col customWidth="1" min="14606" max="14606" style="37" width="16.453125"/>
    <col customWidth="1" min="14607" max="14607" style="37" width="16.1796875"/>
    <col customWidth="1" min="14608" max="14608" style="37" width="16.453125"/>
    <col min="14609" max="14853" style="37" width="11.54296875"/>
    <col customWidth="1" min="14854" max="14854" style="37" width="17.54296875"/>
    <col min="14855" max="14858" style="37" width="11.54296875"/>
    <col customWidth="1" min="14859" max="14859" style="37" width="16.54296875"/>
    <col customWidth="1" min="14860" max="14860" style="37" width="12.453125"/>
    <col bestFit="1" customWidth="1" min="14861" max="14861" style="37" width="11.453125"/>
    <col customWidth="1" min="14862" max="14862" style="37" width="16.453125"/>
    <col customWidth="1" min="14863" max="14863" style="37" width="16.1796875"/>
    <col customWidth="1" min="14864" max="14864" style="37" width="16.453125"/>
    <col min="14865" max="15109" style="37" width="11.54296875"/>
    <col customWidth="1" min="15110" max="15110" style="37" width="17.54296875"/>
    <col min="15111" max="15114" style="37" width="11.54296875"/>
    <col customWidth="1" min="15115" max="15115" style="37" width="16.54296875"/>
    <col customWidth="1" min="15116" max="15116" style="37" width="12.453125"/>
    <col bestFit="1" customWidth="1" min="15117" max="15117" style="37" width="11.453125"/>
    <col customWidth="1" min="15118" max="15118" style="37" width="16.453125"/>
    <col customWidth="1" min="15119" max="15119" style="37" width="16.1796875"/>
    <col customWidth="1" min="15120" max="15120" style="37" width="16.453125"/>
    <col min="15121" max="15365" style="37" width="11.54296875"/>
    <col customWidth="1" min="15366" max="15366" style="37" width="17.54296875"/>
    <col min="15367" max="15370" style="37" width="11.54296875"/>
    <col customWidth="1" min="15371" max="15371" style="37" width="16.54296875"/>
    <col customWidth="1" min="15372" max="15372" style="37" width="12.453125"/>
    <col bestFit="1" customWidth="1" min="15373" max="15373" style="37" width="11.453125"/>
    <col customWidth="1" min="15374" max="15374" style="37" width="16.453125"/>
    <col customWidth="1" min="15375" max="15375" style="37" width="16.1796875"/>
    <col customWidth="1" min="15376" max="15376" style="37" width="16.453125"/>
    <col min="15377" max="15621" style="37" width="11.54296875"/>
    <col customWidth="1" min="15622" max="15622" style="37" width="17.54296875"/>
    <col min="15623" max="15626" style="37" width="11.54296875"/>
    <col customWidth="1" min="15627" max="15627" style="37" width="16.54296875"/>
    <col customWidth="1" min="15628" max="15628" style="37" width="12.453125"/>
    <col bestFit="1" customWidth="1" min="15629" max="15629" style="37" width="11.453125"/>
    <col customWidth="1" min="15630" max="15630" style="37" width="16.453125"/>
    <col customWidth="1" min="15631" max="15631" style="37" width="16.1796875"/>
    <col customWidth="1" min="15632" max="15632" style="37" width="16.453125"/>
    <col min="15633" max="15877" style="37" width="11.54296875"/>
    <col customWidth="1" min="15878" max="15878" style="37" width="17.54296875"/>
    <col min="15879" max="15882" style="37" width="11.54296875"/>
    <col customWidth="1" min="15883" max="15883" style="37" width="16.54296875"/>
    <col customWidth="1" min="15884" max="15884" style="37" width="12.453125"/>
    <col bestFit="1" customWidth="1" min="15885" max="15885" style="37" width="11.453125"/>
    <col customWidth="1" min="15886" max="15886" style="37" width="16.453125"/>
    <col customWidth="1" min="15887" max="15887" style="37" width="16.1796875"/>
    <col customWidth="1" min="15888" max="15888" style="37" width="16.453125"/>
    <col min="15889" max="16133" style="37" width="11.54296875"/>
    <col customWidth="1" min="16134" max="16134" style="37" width="17.54296875"/>
    <col min="16135" max="16138" style="37" width="11.54296875"/>
    <col customWidth="1" min="16139" max="16139" style="37" width="16.54296875"/>
    <col customWidth="1" min="16140" max="16140" style="37" width="12.453125"/>
    <col bestFit="1" customWidth="1" min="16141" max="16141" style="37" width="11.453125"/>
    <col customWidth="1" min="16142" max="16142" style="37" width="16.453125"/>
    <col customWidth="1" min="16143" max="16143" style="37" width="16.1796875"/>
    <col customWidth="1" min="16144" max="16144" style="37" width="16.453125"/>
    <col min="16145" max="16384" style="37" width="11.54296875"/>
  </cols>
  <sheetData>
    <row r="1" ht="64.400000000000006" customHeight="1">
      <c r="A1" s="41" t="s">
        <v>669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ht="7.9000000000000004" customHeight="1">
      <c r="B2" s="43"/>
    </row>
    <row r="3" ht="28.149999999999999" customHeight="1">
      <c r="A3" s="44" t="s">
        <v>670</v>
      </c>
      <c r="B3" s="45"/>
      <c r="C3" s="46" t="s">
        <v>671</v>
      </c>
      <c r="D3" s="47"/>
      <c r="E3" s="47"/>
      <c r="F3" s="47"/>
      <c r="G3" s="47"/>
      <c r="H3" s="48"/>
      <c r="I3" s="49"/>
      <c r="J3" s="50" t="s">
        <v>672</v>
      </c>
      <c r="K3" s="51"/>
      <c r="L3" s="52" t="s">
        <v>673</v>
      </c>
      <c r="M3" s="53"/>
      <c r="N3" s="54"/>
      <c r="S3" s="55">
        <f ca="1">TODAY()</f>
        <v>45686</v>
      </c>
    </row>
    <row r="4" ht="28.149999999999999" customHeight="1">
      <c r="A4" s="56" t="s">
        <v>674</v>
      </c>
      <c r="B4" s="57"/>
      <c r="C4" s="58" t="s">
        <v>10</v>
      </c>
      <c r="D4" s="59"/>
      <c r="E4" s="59"/>
      <c r="F4" s="59"/>
      <c r="G4" s="59"/>
      <c r="H4" s="60"/>
      <c r="J4" s="61" t="s">
        <v>675</v>
      </c>
      <c r="K4" s="62"/>
      <c r="L4" s="63">
        <v>2025</v>
      </c>
      <c r="M4" s="64"/>
      <c r="N4" s="65"/>
      <c r="O4" s="66"/>
      <c r="P4" s="66"/>
      <c r="S4" s="67" t="str">
        <f>HLOOKUP(C4,'BTS ET EPREUVES'!B1:DK3,2,FALSE)</f>
        <v>BTS111</v>
      </c>
      <c r="T4" s="68"/>
    </row>
    <row r="5" ht="64.900000000000006" customHeight="1">
      <c r="A5" s="69"/>
      <c r="B5" s="70"/>
      <c r="C5" s="71"/>
      <c r="D5" s="72"/>
      <c r="E5" s="72"/>
      <c r="F5" s="72"/>
      <c r="G5" s="72"/>
      <c r="H5" s="73"/>
      <c r="I5" s="74"/>
      <c r="J5" s="61" t="s">
        <v>676</v>
      </c>
      <c r="K5" s="62"/>
      <c r="L5" s="75" t="s">
        <v>677</v>
      </c>
      <c r="M5" s="76"/>
      <c r="N5" s="77"/>
      <c r="O5" s="66"/>
      <c r="P5" s="66"/>
      <c r="Q5" s="66"/>
      <c r="S5" s="78" t="str">
        <f>(L4-2)&amp;" / "&amp;(L4-1)</f>
        <v xml:space="preserve">2023 / 2024</v>
      </c>
      <c r="T5" s="78" t="str">
        <f>(L4-1)&amp;" / "&amp;L4</f>
        <v xml:space="preserve">2024 / 2025</v>
      </c>
    </row>
    <row r="6" ht="34.149999999999999" customHeight="1">
      <c r="J6" s="79" t="s">
        <v>678</v>
      </c>
      <c r="K6" s="80"/>
      <c r="L6" s="81" t="s">
        <v>679</v>
      </c>
      <c r="M6" s="82"/>
      <c r="N6" s="82"/>
    </row>
    <row r="7" ht="48.649999999999999" customHeight="1">
      <c r="A7" s="83"/>
      <c r="B7" s="84" t="s">
        <v>680</v>
      </c>
      <c r="C7" s="84" t="s">
        <v>681</v>
      </c>
      <c r="D7" s="84" t="s">
        <v>682</v>
      </c>
      <c r="E7" s="84" t="s">
        <v>683</v>
      </c>
      <c r="F7" s="84" t="s">
        <v>684</v>
      </c>
      <c r="G7" s="84" t="s">
        <v>685</v>
      </c>
      <c r="H7" s="85" t="s">
        <v>686</v>
      </c>
      <c r="K7" s="86" t="s">
        <v>687</v>
      </c>
      <c r="L7" s="87"/>
      <c r="M7" s="87"/>
      <c r="N7" s="88"/>
      <c r="S7" s="68" t="s">
        <v>688</v>
      </c>
    </row>
    <row r="8" s="89" customFormat="1" ht="22.399999999999999" customHeight="1">
      <c r="A8" s="90" t="s">
        <v>689</v>
      </c>
      <c r="B8" s="91"/>
      <c r="C8" s="92"/>
      <c r="D8" s="93"/>
      <c r="E8" s="91"/>
      <c r="F8" s="94"/>
      <c r="G8" s="91"/>
      <c r="H8" s="95"/>
      <c r="K8" s="96" t="s">
        <v>690</v>
      </c>
      <c r="L8" s="97"/>
      <c r="M8" s="97"/>
      <c r="N8" s="98"/>
      <c r="R8" s="99"/>
      <c r="S8" s="100">
        <f t="shared" ref="S8:S47" si="2">IF(LEN(F8)&lt;&gt;15,0,1)</f>
        <v>0</v>
      </c>
      <c r="T8" s="99"/>
      <c r="AA8" s="101" t="s">
        <v>691</v>
      </c>
    </row>
    <row r="9" s="89" customFormat="1" ht="22.399999999999999" customHeight="1">
      <c r="A9" s="102" t="s">
        <v>692</v>
      </c>
      <c r="B9" s="92"/>
      <c r="C9" s="92"/>
      <c r="D9" s="103"/>
      <c r="E9" s="92"/>
      <c r="F9" s="94"/>
      <c r="G9" s="92"/>
      <c r="H9" s="104"/>
      <c r="K9" s="105" t="s">
        <v>693</v>
      </c>
      <c r="L9" s="106" t="s">
        <v>694</v>
      </c>
      <c r="M9" s="107" t="s">
        <v>695</v>
      </c>
      <c r="N9" s="108" t="s">
        <v>696</v>
      </c>
      <c r="R9" s="99"/>
      <c r="S9" s="100">
        <f t="shared" si="2"/>
        <v>0</v>
      </c>
      <c r="T9" s="99"/>
      <c r="AA9" s="101" t="s">
        <v>697</v>
      </c>
    </row>
    <row r="10" s="89" customFormat="1" ht="22.399999999999999" customHeight="1">
      <c r="A10" s="102" t="s">
        <v>698</v>
      </c>
      <c r="B10" s="92"/>
      <c r="C10" s="92"/>
      <c r="D10" s="103"/>
      <c r="E10" s="92"/>
      <c r="F10" s="94"/>
      <c r="G10" s="92"/>
      <c r="H10" s="104"/>
      <c r="K10" s="109"/>
      <c r="L10" s="110"/>
      <c r="M10" s="111"/>
      <c r="N10" s="112"/>
      <c r="R10" s="99"/>
      <c r="S10" s="100">
        <f t="shared" si="2"/>
        <v>0</v>
      </c>
      <c r="T10" s="99"/>
    </row>
    <row r="11" s="89" customFormat="1" ht="22.399999999999999" customHeight="1">
      <c r="A11" s="102" t="s">
        <v>699</v>
      </c>
      <c r="B11" s="92"/>
      <c r="C11" s="92"/>
      <c r="D11" s="103"/>
      <c r="E11" s="92"/>
      <c r="F11" s="94"/>
      <c r="G11" s="92"/>
      <c r="H11" s="95"/>
      <c r="J11" s="113" t="s">
        <v>700</v>
      </c>
      <c r="K11" s="114">
        <f>L4-1</f>
        <v>2024</v>
      </c>
      <c r="L11" s="115"/>
      <c r="M11" s="116"/>
      <c r="N11" s="117" t="str">
        <f t="shared" ref="N11:N15" si="3">IFERROR(M11/L11,"")</f>
        <v/>
      </c>
      <c r="R11" s="99"/>
      <c r="S11" s="100">
        <f t="shared" si="2"/>
        <v>0</v>
      </c>
      <c r="T11" s="99"/>
    </row>
    <row r="12" s="89" customFormat="1" ht="22.399999999999999" customHeight="1">
      <c r="A12" s="102" t="s">
        <v>701</v>
      </c>
      <c r="B12" s="92"/>
      <c r="C12" s="92"/>
      <c r="D12" s="103"/>
      <c r="E12" s="92"/>
      <c r="F12" s="94"/>
      <c r="G12" s="92"/>
      <c r="H12" s="104"/>
      <c r="J12" s="113" t="s">
        <v>702</v>
      </c>
      <c r="K12" s="118">
        <f t="shared" ref="K12:K15" si="4">K11-1</f>
        <v>2023</v>
      </c>
      <c r="L12" s="119"/>
      <c r="M12" s="120"/>
      <c r="N12" s="121" t="str">
        <f t="shared" si="3"/>
        <v/>
      </c>
      <c r="R12" s="99"/>
      <c r="S12" s="100">
        <f t="shared" si="2"/>
        <v>0</v>
      </c>
      <c r="T12" s="99"/>
    </row>
    <row r="13" s="89" customFormat="1" ht="22.399999999999999" customHeight="1">
      <c r="A13" s="102" t="s">
        <v>703</v>
      </c>
      <c r="B13" s="92"/>
      <c r="C13" s="92"/>
      <c r="D13" s="103"/>
      <c r="E13" s="92"/>
      <c r="F13" s="94"/>
      <c r="G13" s="92"/>
      <c r="H13" s="104"/>
      <c r="J13" s="113" t="s">
        <v>704</v>
      </c>
      <c r="K13" s="118">
        <f t="shared" si="4"/>
        <v>2022</v>
      </c>
      <c r="L13" s="119"/>
      <c r="M13" s="120"/>
      <c r="N13" s="121" t="str">
        <f t="shared" si="3"/>
        <v/>
      </c>
      <c r="R13" s="99"/>
      <c r="S13" s="100">
        <f t="shared" si="2"/>
        <v>0</v>
      </c>
      <c r="T13" s="99"/>
    </row>
    <row r="14" s="89" customFormat="1" ht="22.399999999999999" customHeight="1">
      <c r="A14" s="102" t="s">
        <v>705</v>
      </c>
      <c r="B14" s="92"/>
      <c r="C14" s="92"/>
      <c r="D14" s="103"/>
      <c r="E14" s="92"/>
      <c r="F14" s="94"/>
      <c r="G14" s="92"/>
      <c r="H14" s="95"/>
      <c r="J14" s="113" t="s">
        <v>706</v>
      </c>
      <c r="K14" s="118">
        <f t="shared" si="4"/>
        <v>2021</v>
      </c>
      <c r="L14" s="119"/>
      <c r="M14" s="120"/>
      <c r="N14" s="121" t="str">
        <f t="shared" si="3"/>
        <v/>
      </c>
      <c r="R14" s="99"/>
      <c r="S14" s="100">
        <f t="shared" si="2"/>
        <v>0</v>
      </c>
      <c r="T14" s="99"/>
    </row>
    <row r="15" s="89" customFormat="1" ht="22.399999999999999" customHeight="1">
      <c r="A15" s="102" t="s">
        <v>707</v>
      </c>
      <c r="B15" s="92"/>
      <c r="C15" s="92"/>
      <c r="D15" s="103"/>
      <c r="E15" s="92"/>
      <c r="F15" s="94"/>
      <c r="G15" s="92"/>
      <c r="H15" s="104"/>
      <c r="J15" s="113" t="s">
        <v>708</v>
      </c>
      <c r="K15" s="122">
        <f t="shared" si="4"/>
        <v>2020</v>
      </c>
      <c r="L15" s="123"/>
      <c r="M15" s="124"/>
      <c r="N15" s="125" t="str">
        <f t="shared" si="3"/>
        <v/>
      </c>
      <c r="R15" s="99"/>
      <c r="S15" s="100">
        <f t="shared" si="2"/>
        <v>0</v>
      </c>
      <c r="T15" s="99"/>
    </row>
    <row r="16" s="89" customFormat="1" ht="22.399999999999999" customHeight="1">
      <c r="A16" s="102" t="s">
        <v>709</v>
      </c>
      <c r="B16" s="92"/>
      <c r="C16" s="92"/>
      <c r="D16" s="103"/>
      <c r="E16" s="92"/>
      <c r="F16" s="94"/>
      <c r="G16" s="92"/>
      <c r="H16" s="104"/>
      <c r="R16" s="99"/>
      <c r="S16" s="100">
        <f t="shared" si="2"/>
        <v>0</v>
      </c>
      <c r="T16" s="99"/>
    </row>
    <row r="17" s="89" customFormat="1" ht="22.399999999999999" customHeight="1">
      <c r="A17" s="102" t="s">
        <v>710</v>
      </c>
      <c r="B17" s="92"/>
      <c r="C17" s="92"/>
      <c r="D17" s="103"/>
      <c r="E17" s="92"/>
      <c r="F17" s="94"/>
      <c r="G17" s="92"/>
      <c r="H17" s="95"/>
      <c r="R17" s="99"/>
      <c r="S17" s="100">
        <f t="shared" si="2"/>
        <v>0</v>
      </c>
      <c r="T17" s="99"/>
    </row>
    <row r="18" s="89" customFormat="1" ht="22.399999999999999" customHeight="1">
      <c r="A18" s="102" t="s">
        <v>711</v>
      </c>
      <c r="B18" s="92"/>
      <c r="C18" s="92"/>
      <c r="D18" s="103"/>
      <c r="E18" s="92"/>
      <c r="F18" s="94"/>
      <c r="G18" s="92"/>
      <c r="H18" s="104"/>
      <c r="R18" s="99"/>
      <c r="S18" s="100">
        <f t="shared" si="2"/>
        <v>0</v>
      </c>
      <c r="T18" s="99"/>
    </row>
    <row r="19" s="89" customFormat="1" ht="22.399999999999999" customHeight="1">
      <c r="A19" s="102" t="s">
        <v>712</v>
      </c>
      <c r="B19" s="92"/>
      <c r="C19" s="92"/>
      <c r="D19" s="103"/>
      <c r="E19" s="92"/>
      <c r="F19" s="94"/>
      <c r="G19" s="92"/>
      <c r="H19" s="104"/>
      <c r="R19" s="99"/>
      <c r="S19" s="100">
        <f t="shared" si="2"/>
        <v>0</v>
      </c>
      <c r="T19" s="99"/>
    </row>
    <row r="20" s="89" customFormat="1" ht="22.399999999999999" customHeight="1">
      <c r="A20" s="102" t="s">
        <v>713</v>
      </c>
      <c r="B20" s="92"/>
      <c r="C20" s="92"/>
      <c r="D20" s="103"/>
      <c r="E20" s="92"/>
      <c r="F20" s="94"/>
      <c r="G20" s="92"/>
      <c r="H20" s="95"/>
      <c r="R20" s="99"/>
      <c r="S20" s="100">
        <f t="shared" si="2"/>
        <v>0</v>
      </c>
      <c r="T20" s="99"/>
    </row>
    <row r="21" s="89" customFormat="1" ht="22.399999999999999" customHeight="1">
      <c r="A21" s="102" t="s">
        <v>714</v>
      </c>
      <c r="B21" s="92"/>
      <c r="C21" s="92"/>
      <c r="D21" s="103"/>
      <c r="E21" s="92"/>
      <c r="F21" s="94"/>
      <c r="G21" s="92"/>
      <c r="H21" s="104"/>
      <c r="R21" s="99"/>
      <c r="S21" s="100">
        <f t="shared" si="2"/>
        <v>0</v>
      </c>
      <c r="T21" s="99"/>
    </row>
    <row r="22" s="89" customFormat="1" ht="22.399999999999999" customHeight="1">
      <c r="A22" s="102" t="s">
        <v>715</v>
      </c>
      <c r="B22" s="92"/>
      <c r="C22" s="92"/>
      <c r="D22" s="103"/>
      <c r="E22" s="92"/>
      <c r="F22" s="94"/>
      <c r="G22" s="92"/>
      <c r="H22" s="104"/>
      <c r="R22" s="99"/>
      <c r="S22" s="100">
        <f t="shared" si="2"/>
        <v>0</v>
      </c>
      <c r="T22" s="99"/>
    </row>
    <row r="23" s="89" customFormat="1" ht="22.399999999999999" customHeight="1">
      <c r="A23" s="102" t="s">
        <v>716</v>
      </c>
      <c r="B23" s="92"/>
      <c r="C23" s="92"/>
      <c r="D23" s="103"/>
      <c r="E23" s="92"/>
      <c r="F23" s="94"/>
      <c r="G23" s="92"/>
      <c r="H23" s="95"/>
      <c r="R23" s="99"/>
      <c r="S23" s="100">
        <f t="shared" si="2"/>
        <v>0</v>
      </c>
      <c r="T23" s="99"/>
    </row>
    <row r="24" s="89" customFormat="1" ht="22.399999999999999" customHeight="1">
      <c r="A24" s="102" t="s">
        <v>717</v>
      </c>
      <c r="B24" s="92"/>
      <c r="C24" s="92"/>
      <c r="D24" s="103"/>
      <c r="E24" s="92"/>
      <c r="F24" s="94"/>
      <c r="G24" s="92"/>
      <c r="H24" s="104"/>
      <c r="R24" s="99"/>
      <c r="S24" s="100">
        <f t="shared" si="2"/>
        <v>0</v>
      </c>
      <c r="T24" s="99"/>
    </row>
    <row r="25" s="89" customFormat="1" ht="22.399999999999999" customHeight="1">
      <c r="A25" s="102" t="s">
        <v>718</v>
      </c>
      <c r="B25" s="92"/>
      <c r="C25" s="92"/>
      <c r="D25" s="103"/>
      <c r="E25" s="92"/>
      <c r="F25" s="94"/>
      <c r="G25" s="92"/>
      <c r="H25" s="104"/>
      <c r="R25" s="99"/>
      <c r="S25" s="100">
        <f t="shared" si="2"/>
        <v>0</v>
      </c>
      <c r="T25" s="99"/>
    </row>
    <row r="26" s="89" customFormat="1" ht="22.399999999999999" customHeight="1">
      <c r="A26" s="102" t="s">
        <v>719</v>
      </c>
      <c r="B26" s="92"/>
      <c r="C26" s="92"/>
      <c r="D26" s="103"/>
      <c r="E26" s="92"/>
      <c r="F26" s="94"/>
      <c r="G26" s="92"/>
      <c r="H26" s="95"/>
      <c r="R26" s="99"/>
      <c r="S26" s="100">
        <f t="shared" si="2"/>
        <v>0</v>
      </c>
      <c r="T26" s="99"/>
    </row>
    <row r="27" s="89" customFormat="1" ht="22.399999999999999" customHeight="1">
      <c r="A27" s="102" t="s">
        <v>720</v>
      </c>
      <c r="B27" s="92"/>
      <c r="C27" s="92"/>
      <c r="D27" s="103"/>
      <c r="E27" s="92"/>
      <c r="F27" s="94"/>
      <c r="G27" s="92"/>
      <c r="H27" s="104"/>
      <c r="R27" s="99"/>
      <c r="S27" s="100">
        <f t="shared" si="2"/>
        <v>0</v>
      </c>
      <c r="T27" s="99"/>
    </row>
    <row r="28" s="89" customFormat="1" ht="22.399999999999999" customHeight="1">
      <c r="A28" s="102" t="s">
        <v>721</v>
      </c>
      <c r="B28" s="92"/>
      <c r="C28" s="92"/>
      <c r="D28" s="103"/>
      <c r="E28" s="92"/>
      <c r="F28" s="94"/>
      <c r="G28" s="92"/>
      <c r="H28" s="104"/>
      <c r="R28" s="99"/>
      <c r="S28" s="100">
        <f t="shared" si="2"/>
        <v>0</v>
      </c>
      <c r="T28" s="99"/>
    </row>
    <row r="29" s="89" customFormat="1" ht="22.399999999999999" customHeight="1">
      <c r="A29" s="102" t="s">
        <v>722</v>
      </c>
      <c r="B29" s="92"/>
      <c r="C29" s="92"/>
      <c r="D29" s="103"/>
      <c r="E29" s="92"/>
      <c r="F29" s="94"/>
      <c r="G29" s="92"/>
      <c r="H29" s="95"/>
      <c r="R29" s="99"/>
      <c r="S29" s="100">
        <f t="shared" si="2"/>
        <v>0</v>
      </c>
      <c r="T29" s="99"/>
    </row>
    <row r="30" s="89" customFormat="1" ht="22.399999999999999" customHeight="1">
      <c r="A30" s="102" t="s">
        <v>723</v>
      </c>
      <c r="B30" s="92"/>
      <c r="C30" s="92"/>
      <c r="D30" s="103"/>
      <c r="E30" s="92"/>
      <c r="F30" s="94"/>
      <c r="G30" s="92"/>
      <c r="H30" s="104"/>
      <c r="R30" s="99"/>
      <c r="S30" s="100">
        <f t="shared" si="2"/>
        <v>0</v>
      </c>
      <c r="T30" s="99"/>
    </row>
    <row r="31" s="89" customFormat="1" ht="22.399999999999999" customHeight="1">
      <c r="A31" s="102" t="s">
        <v>724</v>
      </c>
      <c r="B31" s="92"/>
      <c r="C31" s="92"/>
      <c r="D31" s="103"/>
      <c r="E31" s="92"/>
      <c r="F31" s="94"/>
      <c r="G31" s="92"/>
      <c r="H31" s="104"/>
      <c r="R31" s="99"/>
      <c r="S31" s="100">
        <f t="shared" si="2"/>
        <v>0</v>
      </c>
      <c r="T31" s="99"/>
    </row>
    <row r="32" s="89" customFormat="1" ht="22.399999999999999" customHeight="1">
      <c r="A32" s="102" t="s">
        <v>725</v>
      </c>
      <c r="B32" s="92"/>
      <c r="C32" s="92"/>
      <c r="D32" s="103"/>
      <c r="E32" s="92"/>
      <c r="F32" s="94"/>
      <c r="G32" s="92"/>
      <c r="H32" s="95"/>
      <c r="L32" s="126"/>
      <c r="R32" s="99"/>
      <c r="S32" s="100">
        <f t="shared" si="2"/>
        <v>0</v>
      </c>
      <c r="T32" s="99"/>
    </row>
    <row r="33" s="89" customFormat="1" ht="22.399999999999999" customHeight="1">
      <c r="A33" s="102" t="s">
        <v>726</v>
      </c>
      <c r="B33" s="92"/>
      <c r="C33" s="92"/>
      <c r="D33" s="103"/>
      <c r="E33" s="92"/>
      <c r="F33" s="94"/>
      <c r="G33" s="92"/>
      <c r="H33" s="104"/>
      <c r="L33" s="126"/>
      <c r="R33" s="99"/>
      <c r="S33" s="100">
        <f t="shared" si="2"/>
        <v>0</v>
      </c>
      <c r="T33" s="99"/>
    </row>
    <row r="34" s="89" customFormat="1" ht="22.399999999999999" customHeight="1">
      <c r="A34" s="102" t="s">
        <v>727</v>
      </c>
      <c r="B34" s="92"/>
      <c r="C34" s="92"/>
      <c r="D34" s="103"/>
      <c r="E34" s="92"/>
      <c r="F34" s="94"/>
      <c r="G34" s="92"/>
      <c r="H34" s="104"/>
      <c r="L34" s="126"/>
      <c r="R34" s="99"/>
      <c r="S34" s="100">
        <f t="shared" si="2"/>
        <v>0</v>
      </c>
      <c r="T34" s="99"/>
    </row>
    <row r="35" s="89" customFormat="1" ht="22.399999999999999" customHeight="1">
      <c r="A35" s="102" t="s">
        <v>728</v>
      </c>
      <c r="B35" s="92"/>
      <c r="C35" s="92"/>
      <c r="D35" s="103"/>
      <c r="E35" s="92"/>
      <c r="F35" s="94"/>
      <c r="G35" s="92"/>
      <c r="H35" s="95"/>
      <c r="L35" s="126"/>
      <c r="R35" s="99"/>
      <c r="S35" s="100">
        <f t="shared" si="2"/>
        <v>0</v>
      </c>
      <c r="T35" s="99"/>
    </row>
    <row r="36" s="89" customFormat="1" ht="22.399999999999999" customHeight="1">
      <c r="A36" s="102" t="s">
        <v>729</v>
      </c>
      <c r="B36" s="92"/>
      <c r="C36" s="92"/>
      <c r="D36" s="103"/>
      <c r="E36" s="92"/>
      <c r="F36" s="94"/>
      <c r="G36" s="92"/>
      <c r="H36" s="104"/>
      <c r="L36" s="126"/>
      <c r="R36" s="99"/>
      <c r="S36" s="100">
        <f t="shared" si="2"/>
        <v>0</v>
      </c>
      <c r="T36" s="99"/>
    </row>
    <row r="37" s="89" customFormat="1" ht="22.399999999999999" customHeight="1">
      <c r="A37" s="102" t="s">
        <v>730</v>
      </c>
      <c r="B37" s="92"/>
      <c r="C37" s="92"/>
      <c r="D37" s="103"/>
      <c r="E37" s="92"/>
      <c r="F37" s="94"/>
      <c r="G37" s="92"/>
      <c r="H37" s="104"/>
      <c r="R37" s="99"/>
      <c r="S37" s="100">
        <f t="shared" si="2"/>
        <v>0</v>
      </c>
      <c r="T37" s="99"/>
    </row>
    <row r="38" s="89" customFormat="1" ht="22.399999999999999" customHeight="1">
      <c r="A38" s="102" t="s">
        <v>731</v>
      </c>
      <c r="B38" s="92"/>
      <c r="C38" s="92"/>
      <c r="D38" s="103"/>
      <c r="E38" s="92"/>
      <c r="F38" s="94"/>
      <c r="G38" s="92"/>
      <c r="H38" s="95"/>
      <c r="R38" s="99"/>
      <c r="S38" s="100">
        <f t="shared" si="2"/>
        <v>0</v>
      </c>
      <c r="T38" s="99"/>
    </row>
    <row r="39" s="89" customFormat="1" ht="22.399999999999999" customHeight="1">
      <c r="A39" s="102" t="s">
        <v>732</v>
      </c>
      <c r="B39" s="92"/>
      <c r="C39" s="92"/>
      <c r="D39" s="103"/>
      <c r="E39" s="92"/>
      <c r="F39" s="94"/>
      <c r="G39" s="92"/>
      <c r="H39" s="104"/>
      <c r="R39" s="99"/>
      <c r="S39" s="100">
        <f t="shared" si="2"/>
        <v>0</v>
      </c>
      <c r="T39" s="99"/>
    </row>
    <row r="40" s="89" customFormat="1" ht="22.399999999999999" customHeight="1">
      <c r="A40" s="102" t="s">
        <v>733</v>
      </c>
      <c r="B40" s="92"/>
      <c r="C40" s="92"/>
      <c r="D40" s="103"/>
      <c r="E40" s="127"/>
      <c r="F40" s="94"/>
      <c r="G40" s="128"/>
      <c r="H40" s="104"/>
      <c r="R40" s="99"/>
      <c r="S40" s="100">
        <f t="shared" si="2"/>
        <v>0</v>
      </c>
      <c r="T40" s="99"/>
    </row>
    <row r="41" s="89" customFormat="1" ht="22.399999999999999" customHeight="1">
      <c r="A41" s="102" t="s">
        <v>734</v>
      </c>
      <c r="B41" s="92"/>
      <c r="C41" s="92"/>
      <c r="D41" s="129"/>
      <c r="E41" s="92"/>
      <c r="F41" s="94"/>
      <c r="G41" s="128"/>
      <c r="H41" s="95"/>
      <c r="R41" s="99"/>
      <c r="S41" s="100">
        <f t="shared" si="2"/>
        <v>0</v>
      </c>
      <c r="T41" s="99"/>
    </row>
    <row r="42" s="89" customFormat="1" ht="22.399999999999999" customHeight="1">
      <c r="A42" s="102" t="s">
        <v>735</v>
      </c>
      <c r="B42" s="92"/>
      <c r="C42" s="92"/>
      <c r="D42" s="129"/>
      <c r="E42" s="92"/>
      <c r="F42" s="94"/>
      <c r="G42" s="128"/>
      <c r="H42" s="104"/>
      <c r="R42" s="99"/>
      <c r="S42" s="100">
        <f t="shared" si="2"/>
        <v>0</v>
      </c>
      <c r="T42" s="99"/>
    </row>
    <row r="43" s="89" customFormat="1" ht="22.399999999999999" customHeight="1">
      <c r="A43" s="102" t="s">
        <v>736</v>
      </c>
      <c r="B43" s="92"/>
      <c r="C43" s="92"/>
      <c r="D43" s="129"/>
      <c r="E43" s="92"/>
      <c r="F43" s="94"/>
      <c r="G43" s="128"/>
      <c r="H43" s="104"/>
      <c r="R43" s="99"/>
      <c r="S43" s="100">
        <f t="shared" si="2"/>
        <v>0</v>
      </c>
      <c r="T43" s="99"/>
    </row>
    <row r="44" s="89" customFormat="1" ht="22.399999999999999" customHeight="1">
      <c r="A44" s="102" t="s">
        <v>737</v>
      </c>
      <c r="B44" s="92"/>
      <c r="C44" s="92"/>
      <c r="D44" s="129"/>
      <c r="E44" s="92"/>
      <c r="F44" s="94"/>
      <c r="G44" s="128"/>
      <c r="H44" s="95"/>
      <c r="R44" s="99"/>
      <c r="S44" s="100">
        <f t="shared" si="2"/>
        <v>0</v>
      </c>
      <c r="T44" s="99"/>
    </row>
    <row r="45" s="89" customFormat="1" ht="22.399999999999999" customHeight="1">
      <c r="A45" s="102" t="s">
        <v>738</v>
      </c>
      <c r="B45" s="92"/>
      <c r="C45" s="92"/>
      <c r="D45" s="129"/>
      <c r="E45" s="92"/>
      <c r="F45" s="94"/>
      <c r="G45" s="128"/>
      <c r="H45" s="104"/>
      <c r="R45" s="99"/>
      <c r="S45" s="100">
        <f t="shared" si="2"/>
        <v>0</v>
      </c>
      <c r="T45" s="99"/>
    </row>
    <row r="46" s="89" customFormat="1" ht="22.399999999999999" customHeight="1">
      <c r="A46" s="102" t="s">
        <v>739</v>
      </c>
      <c r="B46" s="92"/>
      <c r="C46" s="92"/>
      <c r="D46" s="129"/>
      <c r="E46" s="92"/>
      <c r="F46" s="94"/>
      <c r="G46" s="128"/>
      <c r="H46" s="104"/>
      <c r="K46" s="37"/>
      <c r="L46" s="37"/>
      <c r="M46" s="37"/>
      <c r="N46" s="37"/>
      <c r="R46" s="99"/>
      <c r="S46" s="100">
        <f t="shared" si="2"/>
        <v>0</v>
      </c>
      <c r="T46" s="99"/>
    </row>
    <row r="47" s="89" customFormat="1" ht="22.399999999999999" customHeight="1">
      <c r="A47" s="102" t="s">
        <v>740</v>
      </c>
      <c r="B47" s="92"/>
      <c r="C47" s="92"/>
      <c r="D47" s="129"/>
      <c r="E47" s="92"/>
      <c r="F47" s="94"/>
      <c r="G47" s="128"/>
      <c r="H47" s="95"/>
      <c r="K47" s="37"/>
      <c r="L47" s="37"/>
      <c r="M47" s="37"/>
      <c r="N47" s="37"/>
      <c r="R47" s="99"/>
      <c r="S47" s="100">
        <f t="shared" si="2"/>
        <v>0</v>
      </c>
      <c r="T47" s="99"/>
    </row>
    <row r="48" ht="42.75" customHeight="1">
      <c r="I48" s="130"/>
      <c r="J48" s="131"/>
    </row>
    <row r="49" ht="15" customHeight="1"/>
    <row r="50" ht="15" customHeight="1"/>
    <row r="51" ht="15" customHeight="1"/>
  </sheetData>
  <sheetProtection autoFilter="1" deleteColumns="1" deleteRows="1" formatCells="1" formatColumns="1" formatRows="1" insertColumns="1" insertHyperlinks="1" insertRows="1" pivotTables="1" selectLockedCells="1" selectUnlockedCells="0" sheet="0" sort="1"/>
  <mergeCells count="19">
    <mergeCell ref="A1:N1"/>
    <mergeCell ref="A3:B3"/>
    <mergeCell ref="C3:H3"/>
    <mergeCell ref="J3:K3"/>
    <mergeCell ref="L3:N3"/>
    <mergeCell ref="A4:B5"/>
    <mergeCell ref="C4:H5"/>
    <mergeCell ref="J4:K4"/>
    <mergeCell ref="L4:N4"/>
    <mergeCell ref="J5:K5"/>
    <mergeCell ref="L5:N5"/>
    <mergeCell ref="J6:K6"/>
    <mergeCell ref="L6:N6"/>
    <mergeCell ref="K7:N7"/>
    <mergeCell ref="K8:N8"/>
    <mergeCell ref="K9:K10"/>
    <mergeCell ref="L9:L10"/>
    <mergeCell ref="M9:M10"/>
    <mergeCell ref="N9:N10"/>
  </mergeCells>
  <dataValidations count="2" disablePrompts="0" xWindow="947" yWindow="473">
    <dataValidation sqref="WVN983044:WVP983044 JB5:JD5 SX5:SZ5 ACT5:ACV5 AMP5:AMR5 AWL5:AWN5 BGH5:BGJ5 BQD5:BQF5 BZZ5:CAB5 CJV5:CJX5 CTR5:CTT5 DDN5:DDP5 DNJ5:DNL5 DXF5:DXH5 EHB5:EHD5 EQX5:EQZ5 FAT5:FAV5 FKP5:FKR5 FUL5:FUN5 GEH5:GEJ5 GOD5:GOF5 GXZ5:GYB5 HHV5:HHX5 HRR5:HRT5 IBN5:IBP5 ILJ5:ILL5 IVF5:IVH5 JFB5:JFD5 JOX5:JOZ5 JYT5:JYV5 KIP5:KIR5 KSL5:KSN5 LCH5:LCJ5 LMD5:LMF5 LVZ5:LWB5 MFV5:MFX5 MPR5:MPT5 MZN5:MZP5 NJJ5:NJL5 NTF5:NTH5 ODB5:ODD5 OMX5:OMZ5 OWT5:OWV5 PGP5:PGR5 PQL5:PQN5 QAH5:QAJ5 QKD5:QKF5 QTZ5:QUB5 RDV5:RDX5 RNR5:RNT5 RXN5:RXP5 SHJ5:SHL5 SRF5:SRH5 TBB5:TBD5 TKX5:TKZ5 TUT5:TUV5 UEP5:UER5 UOL5:UON5 UYH5:UYJ5 VID5:VIF5 VRZ5:VSB5 WBV5:WBX5 WLR5:WLT5 WVN5:WVP5 D65540:H65540 JB65540:JD65540 SX65540:SZ65540 ACT65540:ACV65540 AMP65540:AMR65540 AWL65540:AWN65540 BGH65540:BGJ65540 BQD65540:BQF65540 BZZ65540:CAB65540 CJV65540:CJX65540 CTR65540:CTT65540 DDN65540:DDP65540 DNJ65540:DNL65540 DXF65540:DXH65540 EHB65540:EHD65540 EQX65540:EQZ65540 FAT65540:FAV65540 FKP65540:FKR65540 FUL65540:FUN65540 GEH65540:GEJ65540 GOD65540:GOF65540 GXZ65540:GYB65540 HHV65540:HHX65540 HRR65540:HRT65540 IBN65540:IBP65540 ILJ65540:ILL65540 IVF65540:IVH65540 JFB65540:JFD65540 JOX65540:JOZ65540 JYT65540:JYV65540 KIP65540:KIR65540 KSL65540:KSN65540 LCH65540:LCJ65540 LMD65540:LMF65540 LVZ65540:LWB65540 MFV65540:MFX65540 MPR65540:MPT65540 MZN65540:MZP65540 NJJ65540:NJL65540 NTF65540:NTH65540 ODB65540:ODD65540 OMX65540:OMZ65540 OWT65540:OWV65540 PGP65540:PGR65540 PQL65540:PQN65540 QAH65540:QAJ65540 QKD65540:QKF65540 QTZ65540:QUB65540 RDV65540:RDX65540 RNR65540:RNT65540 RXN65540:RXP65540 SHJ65540:SHL65540 SRF65540:SRH65540 TBB65540:TBD65540 TKX65540:TKZ65540 TUT65540:TUV65540 UEP65540:UER65540 UOL65540:UON65540 UYH65540:UYJ65540 VID65540:VIF65540 VRZ65540:VSB65540 WBV65540:WBX65540 WLR65540:WLT65540 WVN65540:WVP65540 D131076:H131076 JB131076:JD131076 SX131076:SZ131076 ACT131076:ACV131076 AMP131076:AMR131076 AWL131076:AWN131076 BGH131076:BGJ131076 BQD131076:BQF131076 BZZ131076:CAB131076 CJV131076:CJX131076 CTR131076:CTT131076 DDN131076:DDP131076 DNJ131076:DNL131076 DXF131076:DXH131076 EHB131076:EHD131076 EQX131076:EQZ131076 FAT131076:FAV131076 FKP131076:FKR131076 FUL131076:FUN131076 GEH131076:GEJ131076 GOD131076:GOF131076 GXZ131076:GYB131076 HHV131076:HHX131076 HRR131076:HRT131076 IBN131076:IBP131076 ILJ131076:ILL131076 IVF131076:IVH131076 JFB131076:JFD131076 JOX131076:JOZ131076 JYT131076:JYV131076 KIP131076:KIR131076 KSL131076:KSN131076 LCH131076:LCJ131076 LMD131076:LMF131076 LVZ131076:LWB131076 MFV131076:MFX131076 MPR131076:MPT131076 MZN131076:MZP131076 NJJ131076:NJL131076 NTF131076:NTH131076 ODB131076:ODD131076 OMX131076:OMZ131076 OWT131076:OWV131076 PGP131076:PGR131076 PQL131076:PQN131076 QAH131076:QAJ131076 QKD131076:QKF131076 QTZ131076:QUB131076 RDV131076:RDX131076 RNR131076:RNT131076 RXN131076:RXP131076 SHJ131076:SHL131076 SRF131076:SRH131076 TBB131076:TBD131076 TKX131076:TKZ131076 TUT131076:TUV131076 UEP131076:UER131076 UOL131076:UON131076 UYH131076:UYJ131076 VID131076:VIF131076 VRZ131076:VSB131076 WBV131076:WBX131076 WLR131076:WLT131076 WVN131076:WVP131076 D196612:H196612 JB196612:JD196612 SX196612:SZ196612 ACT196612:ACV196612 AMP196612:AMR196612 AWL196612:AWN196612 BGH196612:BGJ196612 BQD196612:BQF196612 BZZ196612:CAB196612 CJV196612:CJX196612 CTR196612:CTT196612 DDN196612:DDP196612 DNJ196612:DNL196612 DXF196612:DXH196612 EHB196612:EHD196612 EQX196612:EQZ196612 FAT196612:FAV196612 FKP196612:FKR196612 FUL196612:FUN196612 GEH196612:GEJ196612 GOD196612:GOF196612 GXZ196612:GYB196612 HHV196612:HHX196612 HRR196612:HRT196612 IBN196612:IBP196612 ILJ196612:ILL196612 IVF196612:IVH196612 JFB196612:JFD196612 JOX196612:JOZ196612 JYT196612:JYV196612 KIP196612:KIR196612 KSL196612:KSN196612 LCH196612:LCJ196612 LMD196612:LMF196612 LVZ196612:LWB196612 MFV196612:MFX196612 MPR196612:MPT196612 MZN196612:MZP196612 NJJ196612:NJL196612 NTF196612:NTH196612 ODB196612:ODD196612 OMX196612:OMZ196612 OWT196612:OWV196612 PGP196612:PGR196612 PQL196612:PQN196612 QAH196612:QAJ196612 QKD196612:QKF196612 QTZ196612:QUB196612 RDV196612:RDX196612 RNR196612:RNT196612 RXN196612:RXP196612 SHJ196612:SHL196612 SRF196612:SRH196612 TBB196612:TBD196612 TKX196612:TKZ196612 TUT196612:TUV196612 UEP196612:UER196612 UOL196612:UON196612 UYH196612:UYJ196612 VID196612:VIF196612 VRZ196612:VSB196612 WBV196612:WBX196612 WLR196612:WLT196612 WVN196612:WVP196612 D262148:H262148 JB262148:JD262148 SX262148:SZ262148 ACT262148:ACV262148 AMP262148:AMR262148 AWL262148:AWN262148 BGH262148:BGJ262148 BQD262148:BQF262148 BZZ262148:CAB262148 CJV262148:CJX262148 CTR262148:CTT262148 DDN262148:DDP262148 DNJ262148:DNL262148 DXF262148:DXH262148 EHB262148:EHD262148 EQX262148:EQZ262148 FAT262148:FAV262148 FKP262148:FKR262148 FUL262148:FUN262148 GEH262148:GEJ262148 GOD262148:GOF262148 GXZ262148:GYB262148 HHV262148:HHX262148 HRR262148:HRT262148 IBN262148:IBP262148 ILJ262148:ILL262148 IVF262148:IVH262148 JFB262148:JFD262148 JOX262148:JOZ262148 JYT262148:JYV262148 KIP262148:KIR262148 KSL262148:KSN262148 LCH262148:LCJ262148 LMD262148:LMF262148 LVZ262148:LWB262148 MFV262148:MFX262148 MPR262148:MPT262148 MZN262148:MZP262148 NJJ262148:NJL262148 NTF262148:NTH262148 ODB262148:ODD262148 OMX262148:OMZ262148 OWT262148:OWV262148 PGP262148:PGR262148 PQL262148:PQN262148 QAH262148:QAJ262148 QKD262148:QKF262148 QTZ262148:QUB262148 RDV262148:RDX262148 RNR262148:RNT262148 RXN262148:RXP262148 SHJ262148:SHL262148 SRF262148:SRH262148 TBB262148:TBD262148 TKX262148:TKZ262148 TUT262148:TUV262148 UEP262148:UER262148 UOL262148:UON262148 UYH262148:UYJ262148 VID262148:VIF262148 VRZ262148:VSB262148 WBV262148:WBX262148 WLR262148:WLT262148 WVN262148:WVP262148 D327684:H327684 JB327684:JD327684 SX327684:SZ327684 ACT327684:ACV327684 AMP327684:AMR327684 AWL327684:AWN327684 BGH327684:BGJ327684 BQD327684:BQF327684 BZZ327684:CAB327684 CJV327684:CJX327684 CTR327684:CTT327684 DDN327684:DDP327684 DNJ327684:DNL327684 DXF327684:DXH327684 EHB327684:EHD327684 EQX327684:EQZ327684 FAT327684:FAV327684 FKP327684:FKR327684 FUL327684:FUN327684 GEH327684:GEJ327684 GOD327684:GOF327684 GXZ327684:GYB327684 HHV327684:HHX327684 HRR327684:HRT327684 IBN327684:IBP327684 ILJ327684:ILL327684 IVF327684:IVH327684 JFB327684:JFD327684 JOX327684:JOZ327684 JYT327684:JYV327684 KIP327684:KIR327684 KSL327684:KSN327684 LCH327684:LCJ327684 LMD327684:LMF327684 LVZ327684:LWB327684 MFV327684:MFX327684 MPR327684:MPT327684 MZN327684:MZP327684 NJJ327684:NJL327684 NTF327684:NTH327684 ODB327684:ODD327684 OMX327684:OMZ327684 OWT327684:OWV327684 PGP327684:PGR327684 PQL327684:PQN327684 QAH327684:QAJ327684 QKD327684:QKF327684 QTZ327684:QUB327684 RDV327684:RDX327684 RNR327684:RNT327684 RXN327684:RXP327684 SHJ327684:SHL327684 SRF327684:SRH327684 TBB327684:TBD327684 TKX327684:TKZ327684 TUT327684:TUV327684 UEP327684:UER327684 UOL327684:UON327684 UYH327684:UYJ327684 VID327684:VIF327684 VRZ327684:VSB327684 WBV327684:WBX327684 WLR327684:WLT327684 WVN327684:WVP327684 D393220:H393220 JB393220:JD393220 SX393220:SZ393220 ACT393220:ACV393220 AMP393220:AMR393220 AWL393220:AWN393220 BGH393220:BGJ393220 BQD393220:BQF393220 BZZ393220:CAB393220 CJV393220:CJX393220 CTR393220:CTT393220 DDN393220:DDP393220 DNJ393220:DNL393220 DXF393220:DXH393220 EHB393220:EHD393220 EQX393220:EQZ393220 FAT393220:FAV393220 FKP393220:FKR393220 FUL393220:FUN393220 GEH393220:GEJ393220 GOD393220:GOF393220 GXZ393220:GYB393220 HHV393220:HHX393220 HRR393220:HRT393220 IBN393220:IBP393220 ILJ393220:ILL393220 IVF393220:IVH393220 JFB393220:JFD393220 JOX393220:JOZ393220 JYT393220:JYV393220 KIP393220:KIR393220 KSL393220:KSN393220 LCH393220:LCJ393220 LMD393220:LMF393220 LVZ393220:LWB393220 MFV393220:MFX393220 MPR393220:MPT393220 MZN393220:MZP393220 NJJ393220:NJL393220 NTF393220:NTH393220 ODB393220:ODD393220 OMX393220:OMZ393220 OWT393220:OWV393220 PGP393220:PGR393220 PQL393220:PQN393220 QAH393220:QAJ393220 QKD393220:QKF393220 QTZ393220:QUB393220 RDV393220:RDX393220 RNR393220:RNT393220 RXN393220:RXP393220 SHJ393220:SHL393220 SRF393220:SRH393220 TBB393220:TBD393220 TKX393220:TKZ393220 TUT393220:TUV393220 UEP393220:UER393220 UOL393220:UON393220 UYH393220:UYJ393220 VID393220:VIF393220 VRZ393220:VSB393220 WBV393220:WBX393220 WLR393220:WLT393220 WVN393220:WVP393220 D458756:H458756 JB458756:JD458756 SX458756:SZ458756 ACT458756:ACV458756 AMP458756:AMR458756 AWL458756:AWN458756 BGH458756:BGJ458756 BQD458756:BQF458756 BZZ458756:CAB458756 CJV458756:CJX458756 CTR458756:CTT458756 DDN458756:DDP458756 DNJ458756:DNL458756 DXF458756:DXH458756 EHB458756:EHD458756 EQX458756:EQZ458756 FAT458756:FAV458756 FKP458756:FKR458756 FUL458756:FUN458756 GEH458756:GEJ458756 GOD458756:GOF458756 GXZ458756:GYB458756 HHV458756:HHX458756 HRR458756:HRT458756 IBN458756:IBP458756 ILJ458756:ILL458756 IVF458756:IVH458756 JFB458756:JFD458756 JOX458756:JOZ458756 JYT458756:JYV458756 KIP458756:KIR458756 KSL458756:KSN458756 LCH458756:LCJ458756 LMD458756:LMF458756 LVZ458756:LWB458756 MFV458756:MFX458756 MPR458756:MPT458756 MZN458756:MZP458756 NJJ458756:NJL458756 NTF458756:NTH458756 ODB458756:ODD458756 OMX458756:OMZ458756 OWT458756:OWV458756 PGP458756:PGR458756 PQL458756:PQN458756 QAH458756:QAJ458756 QKD458756:QKF458756 QTZ458756:QUB458756 RDV458756:RDX458756 RNR458756:RNT458756 RXN458756:RXP458756 SHJ458756:SHL458756 SRF458756:SRH458756 TBB458756:TBD458756 TKX458756:TKZ458756 TUT458756:TUV458756 UEP458756:UER458756 UOL458756:UON458756 UYH458756:UYJ458756 VID458756:VIF458756 VRZ458756:VSB458756 WBV458756:WBX458756 WLR458756:WLT458756 WVN458756:WVP458756 D524292:H524292 JB524292:JD524292 SX524292:SZ524292 ACT524292:ACV524292 AMP524292:AMR524292 AWL524292:AWN524292 BGH524292:BGJ524292 BQD524292:BQF524292 BZZ524292:CAB524292 CJV524292:CJX524292 CTR524292:CTT524292 DDN524292:DDP524292 DNJ524292:DNL524292 DXF524292:DXH524292 EHB524292:EHD524292 EQX524292:EQZ524292 FAT524292:FAV524292 FKP524292:FKR524292 FUL524292:FUN524292 GEH524292:GEJ524292 GOD524292:GOF524292 GXZ524292:GYB524292 HHV524292:HHX524292 HRR524292:HRT524292 IBN524292:IBP524292 ILJ524292:ILL524292 IVF524292:IVH524292 JFB524292:JFD524292 JOX524292:JOZ524292 JYT524292:JYV524292 KIP524292:KIR524292 KSL524292:KSN524292 LCH524292:LCJ524292 LMD524292:LMF524292 LVZ524292:LWB524292 MFV524292:MFX524292 MPR524292:MPT524292 MZN524292:MZP524292 NJJ524292:NJL524292 NTF524292:NTH524292 ODB524292:ODD524292 OMX524292:OMZ524292 OWT524292:OWV524292 PGP524292:PGR524292 PQL524292:PQN524292 QAH524292:QAJ524292 QKD524292:QKF524292 QTZ524292:QUB524292 RDV524292:RDX524292 RNR524292:RNT524292 RXN524292:RXP524292 SHJ524292:SHL524292 SRF524292:SRH524292 TBB524292:TBD524292 TKX524292:TKZ524292 TUT524292:TUV524292 UEP524292:UER524292 UOL524292:UON524292 UYH524292:UYJ524292 VID524292:VIF524292 VRZ524292:VSB524292 WBV524292:WBX524292 WLR524292:WLT524292 WVN524292:WVP524292 D589828:H589828 JB589828:JD589828 SX589828:SZ589828 ACT589828:ACV589828 AMP589828:AMR589828 AWL589828:AWN589828 BGH589828:BGJ589828 BQD589828:BQF589828 BZZ589828:CAB589828 CJV589828:CJX589828 CTR589828:CTT589828 DDN589828:DDP589828 DNJ589828:DNL589828 DXF589828:DXH589828 EHB589828:EHD589828 EQX589828:EQZ589828 FAT589828:FAV589828 FKP589828:FKR589828 FUL589828:FUN589828 GEH589828:GEJ589828 GOD589828:GOF589828 GXZ589828:GYB589828 HHV589828:HHX589828 HRR589828:HRT589828 IBN589828:IBP589828 ILJ589828:ILL589828 IVF589828:IVH589828 JFB589828:JFD589828 JOX589828:JOZ589828 JYT589828:JYV589828 KIP589828:KIR589828 KSL589828:KSN589828 LCH589828:LCJ589828 LMD589828:LMF589828 LVZ589828:LWB589828 MFV589828:MFX589828 MPR589828:MPT589828 MZN589828:MZP589828 NJJ589828:NJL589828 NTF589828:NTH589828 ODB589828:ODD589828 OMX589828:OMZ589828 OWT589828:OWV589828 PGP589828:PGR589828 PQL589828:PQN589828 QAH589828:QAJ589828 QKD589828:QKF589828 QTZ589828:QUB589828 RDV589828:RDX589828 RNR589828:RNT589828 RXN589828:RXP589828 SHJ589828:SHL589828 SRF589828:SRH589828 TBB589828:TBD589828 TKX589828:TKZ589828 TUT589828:TUV589828 UEP589828:UER589828 UOL589828:UON589828 UYH589828:UYJ589828 VID589828:VIF589828 VRZ589828:VSB589828 WBV589828:WBX589828 WLR589828:WLT589828 WVN589828:WVP589828 D655364:H655364 JB655364:JD655364 SX655364:SZ655364 ACT655364:ACV655364 AMP655364:AMR655364 AWL655364:AWN655364 BGH655364:BGJ655364 BQD655364:BQF655364 BZZ655364:CAB655364 CJV655364:CJX655364 CTR655364:CTT655364 DDN655364:DDP655364 DNJ655364:DNL655364 DXF655364:DXH655364 EHB655364:EHD655364 EQX655364:EQZ655364 FAT655364:FAV655364 FKP655364:FKR655364 FUL655364:FUN655364 GEH655364:GEJ655364 GOD655364:GOF655364 GXZ655364:GYB655364 HHV655364:HHX655364 HRR655364:HRT655364 IBN655364:IBP655364 ILJ655364:ILL655364 IVF655364:IVH655364 JFB655364:JFD655364 JOX655364:JOZ655364 JYT655364:JYV655364 KIP655364:KIR655364 KSL655364:KSN655364 LCH655364:LCJ655364 LMD655364:LMF655364 LVZ655364:LWB655364 MFV655364:MFX655364 MPR655364:MPT655364 MZN655364:MZP655364 NJJ655364:NJL655364 NTF655364:NTH655364 ODB655364:ODD655364 OMX655364:OMZ655364 OWT655364:OWV655364 PGP655364:PGR655364 PQL655364:PQN655364 QAH655364:QAJ655364 QKD655364:QKF655364 QTZ655364:QUB655364 RDV655364:RDX655364 RNR655364:RNT655364 RXN655364:RXP655364 SHJ655364:SHL655364 SRF655364:SRH655364 TBB655364:TBD655364 TKX655364:TKZ655364 TUT655364:TUV655364 UEP655364:UER655364 UOL655364:UON655364 UYH655364:UYJ655364 VID655364:VIF655364 VRZ655364:VSB655364 WBV655364:WBX655364 WLR655364:WLT655364 WVN655364:WVP655364 D720900:H720900 JB720900:JD720900 SX720900:SZ720900 ACT720900:ACV720900 AMP720900:AMR720900 AWL720900:AWN720900 BGH720900:BGJ720900 BQD720900:BQF720900 BZZ720900:CAB720900 CJV720900:CJX720900 CTR720900:CTT720900 DDN720900:DDP720900 DNJ720900:DNL720900 DXF720900:DXH720900 EHB720900:EHD720900 EQX720900:EQZ720900 FAT720900:FAV720900 FKP720900:FKR720900 FUL720900:FUN720900 GEH720900:GEJ720900 GOD720900:GOF720900 GXZ720900:GYB720900 HHV720900:HHX720900 HRR720900:HRT720900 IBN720900:IBP720900 ILJ720900:ILL720900 IVF720900:IVH720900 JFB720900:JFD720900 JOX720900:JOZ720900 JYT720900:JYV720900 KIP720900:KIR720900 KSL720900:KSN720900 LCH720900:LCJ720900 LMD720900:LMF720900 LVZ720900:LWB720900 MFV720900:MFX720900 MPR720900:MPT720900 MZN720900:MZP720900 NJJ720900:NJL720900 NTF720900:NTH720900 ODB720900:ODD720900 OMX720900:OMZ720900 OWT720900:OWV720900 PGP720900:PGR720900 PQL720900:PQN720900 QAH720900:QAJ720900 QKD720900:QKF720900 QTZ720900:QUB720900 RDV720900:RDX720900 RNR720900:RNT720900 RXN720900:RXP720900 SHJ720900:SHL720900 SRF720900:SRH720900 TBB720900:TBD720900 TKX720900:TKZ720900 TUT720900:TUV720900 UEP720900:UER720900 UOL720900:UON720900 UYH720900:UYJ720900 VID720900:VIF720900 VRZ720900:VSB720900 WBV720900:WBX720900 WLR720900:WLT720900 WVN720900:WVP720900 D786436:H786436 JB786436:JD786436 SX786436:SZ786436 ACT786436:ACV786436 AMP786436:AMR786436 AWL786436:AWN786436 BGH786436:BGJ786436 BQD786436:BQF786436 BZZ786436:CAB786436 CJV786436:CJX786436 CTR786436:CTT786436 DDN786436:DDP786436 DNJ786436:DNL786436 DXF786436:DXH786436 EHB786436:EHD786436 EQX786436:EQZ786436 FAT786436:FAV786436 FKP786436:FKR786436 FUL786436:FUN786436 GEH786436:GEJ786436 GOD786436:GOF786436 GXZ786436:GYB786436 HHV786436:HHX786436 HRR786436:HRT786436 IBN786436:IBP786436 ILJ786436:ILL786436 IVF786436:IVH786436 JFB786436:JFD786436 JOX786436:JOZ786436 JYT786436:JYV786436 KIP786436:KIR786436 KSL786436:KSN786436 LCH786436:LCJ786436 LMD786436:LMF786436 LVZ786436:LWB786436 MFV786436:MFX786436 MPR786436:MPT786436 MZN786436:MZP786436 NJJ786436:NJL786436 NTF786436:NTH786436 ODB786436:ODD786436 OMX786436:OMZ786436 OWT786436:OWV786436 PGP786436:PGR786436 PQL786436:PQN786436 QAH786436:QAJ786436 QKD786436:QKF786436 QTZ786436:QUB786436 RDV786436:RDX786436 RNR786436:RNT786436 RXN786436:RXP786436 SHJ786436:SHL786436 SRF786436:SRH786436 TBB786436:TBD786436 TKX786436:TKZ786436 TUT786436:TUV786436 UEP786436:UER786436 UOL786436:UON786436 UYH786436:UYJ786436 VID786436:VIF786436 VRZ786436:VSB786436 WBV786436:WBX786436 WLR786436:WLT786436 WVN786436:WVP786436 D851972:H851972 JB851972:JD851972 SX851972:SZ851972 ACT851972:ACV851972 AMP851972:AMR851972 AWL851972:AWN851972 BGH851972:BGJ851972 BQD851972:BQF851972 BZZ851972:CAB851972 CJV851972:CJX851972 CTR851972:CTT851972 DDN851972:DDP851972 DNJ851972:DNL851972 DXF851972:DXH851972 EHB851972:EHD851972 EQX851972:EQZ851972 FAT851972:FAV851972 FKP851972:FKR851972 FUL851972:FUN851972 GEH851972:GEJ851972 GOD851972:GOF851972 GXZ851972:GYB851972 HHV851972:HHX851972 HRR851972:HRT851972 IBN851972:IBP851972 ILJ851972:ILL851972 IVF851972:IVH851972 JFB851972:JFD851972 JOX851972:JOZ851972 JYT851972:JYV851972 KIP851972:KIR851972 KSL851972:KSN851972 LCH851972:LCJ851972 LMD851972:LMF851972 LVZ851972:LWB851972 MFV851972:MFX851972 MPR851972:MPT851972 MZN851972:MZP851972 NJJ851972:NJL851972 NTF851972:NTH851972 ODB851972:ODD851972 OMX851972:OMZ851972 OWT851972:OWV851972 PGP851972:PGR851972 PQL851972:PQN851972 QAH851972:QAJ851972 QKD851972:QKF851972 QTZ851972:QUB851972 RDV851972:RDX851972 RNR851972:RNT851972 RXN851972:RXP851972 SHJ851972:SHL851972 SRF851972:SRH851972 TBB851972:TBD851972 TKX851972:TKZ851972 TUT851972:TUV851972 UEP851972:UER851972 UOL851972:UON851972 UYH851972:UYJ851972 VID851972:VIF851972 VRZ851972:VSB851972 WBV851972:WBX851972 WLR851972:WLT851972 WVN851972:WVP851972 D917508:H917508 JB917508:JD917508 SX917508:SZ917508 ACT917508:ACV917508 AMP917508:AMR917508 AWL917508:AWN917508 BGH917508:BGJ917508 BQD917508:BQF917508 BZZ917508:CAB917508 CJV917508:CJX917508 CTR917508:CTT917508 DDN917508:DDP917508 DNJ917508:DNL917508 DXF917508:DXH917508 EHB917508:EHD917508 EQX917508:EQZ917508 FAT917508:FAV917508 FKP917508:FKR917508 FUL917508:FUN917508 GEH917508:GEJ917508 GOD917508:GOF917508 GXZ917508:GYB917508 HHV917508:HHX917508 HRR917508:HRT917508 IBN917508:IBP917508 ILJ917508:ILL917508 IVF917508:IVH917508 JFB917508:JFD917508 JOX917508:JOZ917508 JYT917508:JYV917508 KIP917508:KIR917508 KSL917508:KSN917508 LCH917508:LCJ917508 LMD917508:LMF917508 LVZ917508:LWB917508 MFV917508:MFX917508 MPR917508:MPT917508 MZN917508:MZP917508 NJJ917508:NJL917508 NTF917508:NTH917508 ODB917508:ODD917508 OMX917508:OMZ917508 OWT917508:OWV917508 PGP917508:PGR917508 PQL917508:PQN917508 QAH917508:QAJ917508 QKD917508:QKF917508 QTZ917508:QUB917508 RDV917508:RDX917508 RNR917508:RNT917508 RXN917508:RXP917508 SHJ917508:SHL917508 SRF917508:SRH917508 TBB917508:TBD917508 TKX917508:TKZ917508 TUT917508:TUV917508 UEP917508:UER917508 UOL917508:UON917508 UYH917508:UYJ917508 VID917508:VIF917508 VRZ917508:VSB917508 WBV917508:WBX917508 WLR917508:WLT917508 WVN917508:WVP917508 D983044:H983044 JB983044:JD983044 SX983044:SZ983044 ACT983044:ACV983044 AMP983044:AMR983044 AWL983044:AWN983044 BGH983044:BGJ983044 BQD983044:BQF983044 BZZ983044:CAB983044 CJV983044:CJX983044 CTR983044:CTT983044 DDN983044:DDP983044 DNJ983044:DNL983044 DXF983044:DXH983044 EHB983044:EHD983044 EQX983044:EQZ983044 FAT983044:FAV983044 FKP983044:FKR983044 FUL983044:FUN983044 GEH983044:GEJ983044 GOD983044:GOF983044 GXZ983044:GYB983044 HHV983044:HHX983044 HRR983044:HRT983044 IBN983044:IBP983044 ILJ983044:ILL983044 IVF983044:IVH983044 JFB983044:JFD983044 JOX983044:JOZ983044 JYT983044:JYV983044 KIP983044:KIR983044 KSL983044:KSN983044 LCH983044:LCJ983044 LMD983044:LMF983044 LVZ983044:LWB983044 MFV983044:MFX983044 MPR983044:MPT983044 MZN983044:MZP983044 NJJ983044:NJL983044 NTF983044:NTH983044 ODB983044:ODD983044 OMX983044:OMZ983044 OWT983044:OWV983044 PGP983044:PGR983044 PQL983044:PQN983044 QAH983044:QAJ983044 QKD983044:QKF983044 QTZ983044:QUB983044 RDV983044:RDX983044 RNR983044:RNT983044 RXN983044:RXP983044 SHJ983044:SHL983044 SRF983044:SRH983044 TBB983044:TBD983044 TKX983044:TKZ983044 TUT983044:TUV983044 UEP983044:UER983044 UOL983044:UON983044 UYH983044:UYJ983044 VID983044:VIF983044 VRZ983044:VSB983044 WBV983044:WBX983044 WLR983044:WLT983044" type="none" allowBlank="1" errorStyle="stop" imeMode="noControl" operator="between" showDropDown="0" showErrorMessage="1" showInputMessage="1"/>
    <dataValidation sqref="C4:H5" type="list" allowBlank="1" errorStyle="stop" imeMode="noControl" operator="between" prompt="Sélectionner le BTS" showDropDown="0" showErrorMessage="1" showInputMessage="1">
      <formula1>'BTS ET EPREUVES'!$B$1:$DA$1</formula1>
    </dataValidation>
  </dataValidations>
  <printOptions headings="0" gridLines="0"/>
  <pageMargins left="0.69999999999999996" right="0.69999999999999996" top="0.75" bottom="0.75" header="0.29999999999999999" footer="0.29999999999999999"/>
  <pageSetup paperSize="8" scale="78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00B10045-0060-4CAE-A1C9-00E800B100DD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D8:E40</xm:sqref>
        </x14:conditionalFormatting>
        <x14:conditionalFormatting xmlns:xm="http://schemas.microsoft.com/office/excel/2006/main">
          <x14:cfRule type="expression" priority="23" id="{00250096-00DE-4729-9384-002B00F00064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K13:K14</xm:sqref>
        </x14:conditionalFormatting>
        <x14:conditionalFormatting xmlns:xm="http://schemas.microsoft.com/office/excel/2006/main">
          <x14:cfRule type="expression" priority="21" id="{007200CC-008D-4D9B-8608-0040003100EA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F8:H10 F8:F47 H11:H47</xm:sqref>
        </x14:conditionalFormatting>
        <x14:conditionalFormatting xmlns:xm="http://schemas.microsoft.com/office/excel/2006/main">
          <x14:cfRule type="expression" priority="20" id="{00F1000D-004C-4414-8F3D-0067008400BE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F11:G40</xm:sqref>
        </x14:conditionalFormatting>
        <x14:conditionalFormatting xmlns:xm="http://schemas.microsoft.com/office/excel/2006/main">
          <x14:cfRule type="expression" priority="19" id="{00BA005C-0061-4656-A4E0-001C00F500FD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C8:C44 D41:G44 C45:G47</xm:sqref>
        </x14:conditionalFormatting>
        <x14:conditionalFormatting xmlns:xm="http://schemas.microsoft.com/office/excel/2006/main">
          <x14:cfRule type="cellIs" priority="15" operator="greaterThanOrEqual" id="{005000A0-0011-4966-A383-007A00870051}">
            <xm:f>100</xm:f>
            <x14:dxf>
              <fill>
                <patternFill patternType="solid">
                  <fgColor indexed="5"/>
                  <bgColor indexed="5"/>
                </patternFill>
              </fill>
            </x14:dxf>
          </x14:cfRule>
          <xm:sqref>N12 O14</xm:sqref>
        </x14:conditionalFormatting>
        <x14:conditionalFormatting xmlns:xm="http://schemas.microsoft.com/office/excel/2006/main">
          <x14:cfRule type="expression" priority="12" id="{002B0050-00C2-4F6D-8C1D-00F600E00042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K14:N15</xm:sqref>
        </x14:conditionalFormatting>
        <x14:conditionalFormatting xmlns:xm="http://schemas.microsoft.com/office/excel/2006/main">
          <x14:cfRule type="expression" priority="11" id="{0000004C-0055-4003-9932-004800B70046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K11:M15</xm:sqref>
        </x14:conditionalFormatting>
        <x14:conditionalFormatting xmlns:xm="http://schemas.microsoft.com/office/excel/2006/main">
          <x14:cfRule type="expression" priority="10" id="{001B005B-0007-4DCA-8A88-00AB0068004B}">
            <xm:f>MOD(ROW(),2)=0</xm:f>
            <x14:dxf>
              <fill>
                <patternFill patternType="solid">
                  <fgColor theme="0" tint="-0.24994659260841701"/>
                  <bgColor theme="0" tint="-0.24994659260841701"/>
                </patternFill>
              </fill>
            </x14:dxf>
          </x14:cfRule>
          <xm:sqref>K11:N15</xm:sqref>
        </x14:conditionalFormatting>
        <x14:conditionalFormatting xmlns:xm="http://schemas.microsoft.com/office/excel/2006/main">
          <x14:cfRule type="expression" priority="9" id="{00290045-0036-4FE6-B4FB-009600D5008F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A8:B47</xm:sqref>
        </x14:conditionalFormatting>
        <x14:conditionalFormatting xmlns:xm="http://schemas.microsoft.com/office/excel/2006/main">
          <x14:cfRule type="expression" priority="2" id="{004300AF-0057-46FD-B40B-0007003B0016}">
            <xm:f>S8=1</xm:f>
            <x14:dxf>
              <font>
                <color rgb="FF00B050"/>
              </font>
            </x14:dxf>
          </x14:cfRule>
          <xm:sqref>F8:F47</xm:sqref>
        </x14:conditionalFormatting>
        <x14:conditionalFormatting xmlns:xm="http://schemas.microsoft.com/office/excel/2006/main">
          <x14:cfRule type="expression" priority="1" id="{00970011-00EA-424C-901B-009E00F7000E}">
            <xm:f>S8=0</xm:f>
            <x14:dxf>
              <font>
                <color indexed="2"/>
              </font>
            </x14:dxf>
          </x14:cfRule>
          <xm:sqref>F8:F47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 disablePrompts="0" xWindow="947" yWindow="473">
        <x14:dataValidation xr:uid="{00520038-0093-4FC3-8137-003800BC0052}" type="list" allowBlank="1" errorStyle="stop" imeMode="noControl" operator="between" promptTitle="OUI ou NON" showDropDown="0" showErrorMessage="1" showInputMessage="1">
          <x14:formula1>
            <xm:f>$AA$8:$AA$9</xm:f>
          </x14:formula1>
          <xm:sqref>AA8:AA9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3">
    <outlinePr applyStyles="0" summaryBelow="1" summaryRight="1" showOutlineSymbols="1"/>
    <pageSetUpPr autoPageBreaks="1" fitToPage="0"/>
  </sheetPr>
  <sheetViews>
    <sheetView showZeros="0" view="pageBreakPreview" zoomScale="70" workbookViewId="0">
      <pane xSplit="3" ySplit="5" topLeftCell="D6" activePane="bottomRight" state="frozen"/>
      <selection activeCell="D6" activeCellId="0" sqref="D6"/>
    </sheetView>
  </sheetViews>
  <sheetFormatPr baseColWidth="10" defaultColWidth="11.54296875" defaultRowHeight="14"/>
  <cols>
    <col customWidth="1" min="1" max="1" style="39" width="7.1796875"/>
    <col customWidth="1" min="2" max="2" style="39" width="29.54296875"/>
    <col customWidth="1" min="3" max="3" style="39" width="22.81640625"/>
    <col customWidth="1" min="4" max="4" style="39" width="61.1796875"/>
    <col customWidth="1" min="5" max="5" style="132" width="61.453125"/>
    <col customWidth="1" min="6" max="6" style="132" width="17.7265625"/>
    <col customWidth="1" min="7" max="9" style="133" width="9.54296875"/>
    <col customWidth="1" min="10" max="14" style="134" width="9.54296875"/>
    <col customWidth="1" min="15" max="15" style="1" width="63.54296875"/>
    <col customWidth="1" min="16" max="18" style="133" width="9.54296875"/>
    <col customWidth="1" min="19" max="23" style="134" width="9.54296875"/>
    <col customWidth="1" min="24" max="24" style="1" width="63.54296875"/>
    <col customWidth="1" min="25" max="27" style="133" width="9.54296875"/>
    <col customWidth="1" min="28" max="32" style="134" width="9.54296875"/>
    <col customWidth="1" min="33" max="33" style="1" width="63.54296875"/>
    <col customWidth="1" min="34" max="36" style="133" width="9.54296875"/>
    <col customWidth="1" min="37" max="41" style="134" width="9.54296875"/>
    <col customWidth="1" min="42" max="42" style="1" width="63.54296875"/>
    <col customWidth="1" min="43" max="45" style="133" width="9.54296875"/>
    <col customWidth="1" min="46" max="50" style="134" width="9.54296875"/>
    <col customWidth="1" min="51" max="51" style="1" width="63.54296875"/>
    <col customWidth="1" min="52" max="54" style="133" width="9.54296875"/>
    <col customWidth="1" min="55" max="59" style="134" width="9.54296875"/>
    <col customWidth="1" min="60" max="60" style="1" width="63.54296875"/>
    <col customWidth="1" min="61" max="63" style="133" width="9.54296875"/>
    <col customWidth="1" min="64" max="68" style="134" width="9.54296875"/>
    <col customWidth="1" min="69" max="69" style="1" width="63.54296875"/>
    <col customWidth="1" min="70" max="72" style="133" width="9.54296875"/>
    <col customWidth="1" min="73" max="77" style="134" width="9.54296875"/>
    <col customWidth="1" min="78" max="78" style="1" width="63.54296875"/>
    <col customWidth="1" min="79" max="81" style="133" width="9.54296875"/>
    <col customWidth="1" min="82" max="86" style="134" width="9.54296875"/>
    <col customWidth="1" min="87" max="87" style="1" width="63.54296875"/>
    <col customWidth="1" min="88" max="90" style="133" width="9.54296875"/>
    <col customWidth="1" min="91" max="95" style="134" width="9.54296875"/>
    <col customWidth="1" min="96" max="96" style="1" width="63.54296875"/>
    <col customWidth="1" min="97" max="99" style="133" width="9.54296875"/>
    <col customWidth="1" min="100" max="104" style="134" width="9.54296875"/>
    <col customWidth="1" min="105" max="105" style="1" width="63.54296875"/>
    <col customWidth="1" min="106" max="108" style="133" width="9.54296875"/>
    <col customWidth="1" min="109" max="113" style="134" width="9.54296875"/>
    <col customWidth="1" min="114" max="114" style="1" width="63.54296875"/>
    <col customWidth="1" min="115" max="117" style="133" width="9.54296875"/>
    <col customWidth="1" min="118" max="122" style="134" width="9.54296875"/>
    <col customWidth="1" min="123" max="123" style="1" width="63.54296875"/>
    <col customWidth="1" min="124" max="126" style="133" width="9.54296875"/>
    <col customWidth="1" min="127" max="131" style="134" width="9.54296875"/>
    <col customWidth="1" min="132" max="132" style="1" width="63.54296875"/>
    <col customWidth="1" min="133" max="133" style="89" width="9.54296875"/>
    <col min="134" max="134" style="89" width="11.54296875"/>
    <col customWidth="1" min="135" max="135" style="89" width="53.1796875"/>
    <col customWidth="1" min="136" max="138" style="89" width="4.81640625"/>
    <col min="139" max="16384" style="89" width="11.54296875"/>
  </cols>
  <sheetData>
    <row r="1" ht="27.649999999999999" customHeight="1">
      <c r="A1" s="135" t="s">
        <v>741</v>
      </c>
      <c r="B1" s="135"/>
      <c r="C1" s="136"/>
      <c r="D1" s="137" t="s">
        <v>742</v>
      </c>
      <c r="E1" s="137"/>
      <c r="F1" s="137"/>
      <c r="G1" s="138" t="s">
        <v>743</v>
      </c>
      <c r="H1" s="139"/>
      <c r="I1" s="140"/>
      <c r="J1" s="141"/>
      <c r="K1" s="141"/>
      <c r="L1" s="141"/>
      <c r="M1" s="141"/>
      <c r="N1" s="141"/>
      <c r="O1" s="142"/>
      <c r="P1" s="138" t="s">
        <v>743</v>
      </c>
      <c r="Q1" s="139"/>
      <c r="R1" s="140"/>
      <c r="S1" s="141"/>
      <c r="T1" s="141"/>
      <c r="U1" s="141"/>
      <c r="V1" s="141"/>
      <c r="W1" s="141"/>
      <c r="X1" s="142"/>
      <c r="Y1" s="138" t="s">
        <v>743</v>
      </c>
      <c r="Z1" s="139"/>
      <c r="AA1" s="140"/>
      <c r="AB1" s="141"/>
      <c r="AC1" s="141"/>
      <c r="AD1" s="141"/>
      <c r="AE1" s="141"/>
      <c r="AF1" s="141"/>
      <c r="AG1" s="142"/>
      <c r="AH1" s="138" t="s">
        <v>743</v>
      </c>
      <c r="AI1" s="139"/>
      <c r="AJ1" s="140"/>
      <c r="AK1" s="141"/>
      <c r="AL1" s="141"/>
      <c r="AM1" s="141"/>
      <c r="AN1" s="141"/>
      <c r="AO1" s="141"/>
      <c r="AP1" s="142"/>
      <c r="AQ1" s="138" t="s">
        <v>743</v>
      </c>
      <c r="AR1" s="139"/>
      <c r="AS1" s="140"/>
      <c r="AT1" s="141"/>
      <c r="AU1" s="141"/>
      <c r="AV1" s="141"/>
      <c r="AW1" s="141"/>
      <c r="AX1" s="141"/>
      <c r="AY1" s="142"/>
      <c r="AZ1" s="138" t="s">
        <v>743</v>
      </c>
      <c r="BA1" s="139"/>
      <c r="BB1" s="140"/>
      <c r="BC1" s="141"/>
      <c r="BD1" s="141"/>
      <c r="BE1" s="141"/>
      <c r="BF1" s="141"/>
      <c r="BG1" s="141"/>
      <c r="BH1" s="142"/>
      <c r="BI1" s="138" t="s">
        <v>743</v>
      </c>
      <c r="BJ1" s="139"/>
      <c r="BK1" s="140"/>
      <c r="BL1" s="141"/>
      <c r="BM1" s="141"/>
      <c r="BN1" s="141"/>
      <c r="BO1" s="141"/>
      <c r="BP1" s="141"/>
      <c r="BQ1" s="142"/>
      <c r="BR1" s="138" t="s">
        <v>743</v>
      </c>
      <c r="BS1" s="139"/>
      <c r="BT1" s="140"/>
      <c r="BU1" s="141"/>
      <c r="BV1" s="141"/>
      <c r="BW1" s="141"/>
      <c r="BX1" s="141"/>
      <c r="BY1" s="141"/>
      <c r="BZ1" s="142"/>
      <c r="CA1" s="138" t="s">
        <v>743</v>
      </c>
      <c r="CB1" s="139"/>
      <c r="CC1" s="140"/>
      <c r="CD1" s="141"/>
      <c r="CE1" s="141"/>
      <c r="CF1" s="141"/>
      <c r="CG1" s="141"/>
      <c r="CH1" s="141"/>
      <c r="CI1" s="142"/>
      <c r="CJ1" s="138" t="s">
        <v>743</v>
      </c>
      <c r="CK1" s="139"/>
      <c r="CL1" s="140"/>
      <c r="CM1" s="141"/>
      <c r="CN1" s="141"/>
      <c r="CO1" s="141"/>
      <c r="CP1" s="141"/>
      <c r="CQ1" s="141"/>
      <c r="CR1" s="142"/>
      <c r="CS1" s="138" t="s">
        <v>743</v>
      </c>
      <c r="CT1" s="139"/>
      <c r="CU1" s="140"/>
      <c r="CV1" s="141"/>
      <c r="CW1" s="141"/>
      <c r="CX1" s="141"/>
      <c r="CY1" s="141"/>
      <c r="CZ1" s="141"/>
      <c r="DA1" s="142"/>
      <c r="DB1" s="138" t="s">
        <v>743</v>
      </c>
      <c r="DC1" s="139"/>
      <c r="DD1" s="140"/>
      <c r="DE1" s="141"/>
      <c r="DF1" s="141"/>
      <c r="DG1" s="141"/>
      <c r="DH1" s="141"/>
      <c r="DI1" s="141"/>
      <c r="DJ1" s="142"/>
      <c r="DK1" s="138" t="s">
        <v>743</v>
      </c>
      <c r="DL1" s="139"/>
      <c r="DM1" s="140"/>
      <c r="DN1" s="141"/>
      <c r="DO1" s="141"/>
      <c r="DP1" s="141"/>
      <c r="DQ1" s="141"/>
      <c r="DR1" s="141"/>
      <c r="DS1" s="142"/>
      <c r="DT1" s="138" t="s">
        <v>743</v>
      </c>
      <c r="DU1" s="139"/>
      <c r="DV1" s="140"/>
      <c r="DW1" s="141"/>
      <c r="DX1" s="141"/>
      <c r="DY1" s="141"/>
      <c r="DZ1" s="141"/>
      <c r="EA1" s="141"/>
      <c r="EB1" s="142"/>
      <c r="EF1" s="143" t="s">
        <v>744</v>
      </c>
      <c r="EG1" s="143"/>
      <c r="EH1" s="143"/>
    </row>
    <row r="2" s="144" customFormat="1" ht="45.649999999999999" customHeight="1">
      <c r="A2" s="135"/>
      <c r="B2" s="135"/>
      <c r="C2" s="136"/>
      <c r="D2" s="137"/>
      <c r="E2" s="137"/>
      <c r="F2" s="137"/>
      <c r="G2" s="145" t="str">
        <f>INDEX('BTS ET EPREUVES'!$A$1:$DK$21,MATCH(G3,'BTS ET EPREUVES'!$A$1:$A$21,0),MATCH('1. Informations administratives'!$S$4,'BTS ET EPREUVES'!$A$2:$DK$2,0))</f>
        <v xml:space="preserve">E1-Culture générale et expression</v>
      </c>
      <c r="H2" s="146"/>
      <c r="I2" s="146"/>
      <c r="J2" s="146"/>
      <c r="K2" s="146"/>
      <c r="L2" s="146"/>
      <c r="M2" s="146"/>
      <c r="N2" s="146"/>
      <c r="O2" s="147"/>
      <c r="P2" s="145" t="str">
        <f>INDEX('BTS ET EPREUVES'!$A$1:$DK$21,MATCH(P3,'BTS ET EPREUVES'!$A$1:$A$21,0),MATCH('1. Informations administratives'!$S$4,'BTS ET EPREUVES'!$A$2:$DK$2,0))</f>
        <v xml:space="preserve">E2-LV obligatoire Anglais</v>
      </c>
      <c r="Q2" s="146"/>
      <c r="R2" s="146"/>
      <c r="S2" s="146"/>
      <c r="T2" s="146"/>
      <c r="U2" s="146"/>
      <c r="V2" s="146"/>
      <c r="W2" s="146"/>
      <c r="X2" s="147"/>
      <c r="Y2" s="145" t="str">
        <f>INDEX('BTS ET EPREUVES'!$A$1:$DK$21,MATCH(Y3,'BTS ET EPREUVES'!$A$1:$A$21,0),MATCH('1. Informations administratives'!$S$4,'BTS ET EPREUVES'!$A$2:$DK$2,0))</f>
        <v xml:space="preserve">E3-Mathématiques appliquées </v>
      </c>
      <c r="Z2" s="146"/>
      <c r="AA2" s="146"/>
      <c r="AB2" s="146"/>
      <c r="AC2" s="146"/>
      <c r="AD2" s="146"/>
      <c r="AE2" s="146"/>
      <c r="AF2" s="146"/>
      <c r="AG2" s="147"/>
      <c r="AH2" s="145" t="str">
        <f>INDEX('BTS ET EPREUVES'!$A$1:$DK$21,MATCH(AH3,'BTS ET EPREUVES'!$A$1:$A$21,0),MATCH('1. Informations administratives'!$S$4,'BTS ET EPREUVES'!$A$2:$DK$2,0))</f>
        <v xml:space="preserve">E4-Culture économique, juridique et managériale </v>
      </c>
      <c r="AI2" s="146"/>
      <c r="AJ2" s="146"/>
      <c r="AK2" s="146"/>
      <c r="AL2" s="146"/>
      <c r="AM2" s="146"/>
      <c r="AN2" s="146"/>
      <c r="AO2" s="146"/>
      <c r="AP2" s="147"/>
      <c r="AQ2" s="145" t="str">
        <f>INDEX('BTS ET EPREUVES'!$A$1:$DK$21,MATCH(AQ3,'BTS ET EPREUVES'!$A$1:$A$21,0),MATCH('1. Informations administratives'!$S$4,'BTS ET EPREUVES'!$A$2:$DK$2,0))</f>
        <v xml:space="preserve">E5-Traitement et contrôle des opérations comptables, fiscales et sociales : Étude de cas</v>
      </c>
      <c r="AR2" s="146"/>
      <c r="AS2" s="146"/>
      <c r="AT2" s="146"/>
      <c r="AU2" s="146"/>
      <c r="AV2" s="146"/>
      <c r="AW2" s="146"/>
      <c r="AX2" s="146"/>
      <c r="AY2" s="147"/>
      <c r="AZ2" s="145" t="str">
        <f>INDEX('BTS ET EPREUVES'!$A$1:$DK$21,MATCH(AZ3,'BTS ET EPREUVES'!$A$1:$A$21,0),MATCH('1. Informations administratives'!$S$4,'BTS ET EPREUVES'!$A$2:$DK$2,0))</f>
        <v xml:space="preserve">E6-Traitement et contrôle des opérations comptables, fiscales et sociales : Pratiques
comptables fiscales et sociales </v>
      </c>
      <c r="BA2" s="146"/>
      <c r="BB2" s="146"/>
      <c r="BC2" s="146"/>
      <c r="BD2" s="146"/>
      <c r="BE2" s="146"/>
      <c r="BF2" s="146"/>
      <c r="BG2" s="146"/>
      <c r="BH2" s="147"/>
      <c r="BI2" s="145" t="str">
        <f>INDEX('BTS ET EPREUVES'!$A$1:$DK$21,MATCH(BI3,'BTS ET EPREUVES'!$A$1:$A$21,0),MATCH('1. Informations administratives'!$S$4,'BTS ET EPREUVES'!$A$2:$DK$2,0))</f>
        <v xml:space="preserve">E7-Situations de contrôle de gestion et d'analyse financière </v>
      </c>
      <c r="BJ2" s="146"/>
      <c r="BK2" s="146"/>
      <c r="BL2" s="146"/>
      <c r="BM2" s="146"/>
      <c r="BN2" s="146"/>
      <c r="BO2" s="146"/>
      <c r="BP2" s="146"/>
      <c r="BQ2" s="147"/>
      <c r="BR2" s="145" t="str">
        <f>INDEX('BTS ET EPREUVES'!$A$1:$DK$21,MATCH(BR3,'BTS ET EPREUVES'!$A$1:$A$21,0),MATCH('1. Informations administratives'!$S$4,'BTS ET EPREUVES'!$A$2:$DK$2,0))</f>
        <v xml:space="preserve">E8-Parcours de professionnalisation </v>
      </c>
      <c r="BS2" s="146"/>
      <c r="BT2" s="146"/>
      <c r="BU2" s="146"/>
      <c r="BV2" s="146"/>
      <c r="BW2" s="146"/>
      <c r="BX2" s="146"/>
      <c r="BY2" s="146"/>
      <c r="BZ2" s="147"/>
      <c r="CA2" s="145" t="str">
        <f>INDEX('BTS ET EPREUVES'!$A$1:$DK$21,MATCH(CA3,'BTS ET EPREUVES'!$A$1:$A$21,0),MATCH('1. Informations administratives'!$S$4,'BTS ET EPREUVES'!$A$2:$DK$2,0))</f>
        <v xml:space="preserve">EF1-Langue vivante étrangère B </v>
      </c>
      <c r="CB2" s="146"/>
      <c r="CC2" s="146"/>
      <c r="CD2" s="146"/>
      <c r="CE2" s="146"/>
      <c r="CF2" s="146"/>
      <c r="CG2" s="146"/>
      <c r="CH2" s="146"/>
      <c r="CI2" s="147"/>
      <c r="CJ2" s="145" t="str">
        <f>INDEX('BTS ET EPREUVES'!$A$1:$DK$21,MATCH(CJ3,'BTS ET EPREUVES'!$A$1:$A$21,0),MATCH('1. Informations administratives'!$S$4,'BTS ET EPREUVES'!$A$2:$DK$2,0))</f>
        <v xml:space="preserve">EF2-Module d'approfondissement</v>
      </c>
      <c r="CK2" s="146"/>
      <c r="CL2" s="146"/>
      <c r="CM2" s="146"/>
      <c r="CN2" s="146"/>
      <c r="CO2" s="146"/>
      <c r="CP2" s="146"/>
      <c r="CQ2" s="146"/>
      <c r="CR2" s="147"/>
      <c r="CS2" s="145" t="str">
        <f>INDEX('BTS ET EPREUVES'!$A$1:$DK$21,MATCH(CS3,'BTS ET EPREUVES'!$A$1:$A$21,0),MATCH('1. Informations administratives'!$S$4,'BTS ET EPREUVES'!$A$2:$DK$2,0))</f>
        <v xml:space="preserve">EF3-Engagement étudiant</v>
      </c>
      <c r="CT2" s="146"/>
      <c r="CU2" s="146"/>
      <c r="CV2" s="146"/>
      <c r="CW2" s="146"/>
      <c r="CX2" s="146"/>
      <c r="CY2" s="146"/>
      <c r="CZ2" s="146"/>
      <c r="DA2" s="147"/>
      <c r="DB2" s="145">
        <f>INDEX('BTS ET EPREUVES'!$A$1:$DK$21,MATCH(DB3,'BTS ET EPREUVES'!$A$1:$A$21,0),MATCH('1. Informations administratives'!$S$4,'BTS ET EPREUVES'!$A$2:$DK$2,0))</f>
        <v>0</v>
      </c>
      <c r="DC2" s="146"/>
      <c r="DD2" s="146"/>
      <c r="DE2" s="146"/>
      <c r="DF2" s="146"/>
      <c r="DG2" s="146"/>
      <c r="DH2" s="146"/>
      <c r="DI2" s="146"/>
      <c r="DJ2" s="147"/>
      <c r="DK2" s="145">
        <f>INDEX('BTS ET EPREUVES'!$A$1:$DK$21,MATCH(DK3,'BTS ET EPREUVES'!$A$1:$A$21,0),MATCH('1. Informations administratives'!$S$4,'BTS ET EPREUVES'!$A$2:$DK$2,0))</f>
        <v>0</v>
      </c>
      <c r="DL2" s="146"/>
      <c r="DM2" s="146"/>
      <c r="DN2" s="146"/>
      <c r="DO2" s="146"/>
      <c r="DP2" s="146"/>
      <c r="DQ2" s="146"/>
      <c r="DR2" s="146"/>
      <c r="DS2" s="147"/>
      <c r="DT2" s="145">
        <f>INDEX('BTS ET EPREUVES'!$A$1:$DK$21,MATCH(DT3,'BTS ET EPREUVES'!$A$1:$A$21,0),MATCH('1. Informations administratives'!$S$4,'BTS ET EPREUVES'!$A$2:$DK$2,0))</f>
        <v>0</v>
      </c>
      <c r="DU2" s="146"/>
      <c r="DV2" s="146"/>
      <c r="DW2" s="146"/>
      <c r="DX2" s="146"/>
      <c r="DY2" s="146"/>
      <c r="DZ2" s="146"/>
      <c r="EA2" s="146"/>
      <c r="EB2" s="147"/>
      <c r="EF2" s="143"/>
      <c r="EG2" s="143"/>
      <c r="EH2" s="143"/>
    </row>
    <row r="3" ht="26.5" hidden="1" customHeight="1">
      <c r="A3" s="148"/>
      <c r="B3" s="148"/>
      <c r="C3" s="149"/>
      <c r="D3" s="39" t="s">
        <v>745</v>
      </c>
      <c r="E3" s="2" t="s">
        <v>746</v>
      </c>
      <c r="F3" s="2" t="s">
        <v>747</v>
      </c>
      <c r="G3" s="150" t="s">
        <v>92</v>
      </c>
      <c r="H3" s="151"/>
      <c r="I3" s="151"/>
      <c r="J3" s="151"/>
      <c r="K3" s="151"/>
      <c r="L3" s="151"/>
      <c r="M3" s="151"/>
      <c r="N3" s="151"/>
      <c r="O3" s="152"/>
      <c r="P3" s="150" t="s">
        <v>112</v>
      </c>
      <c r="Q3" s="151"/>
      <c r="R3" s="151"/>
      <c r="S3" s="151"/>
      <c r="T3" s="151"/>
      <c r="U3" s="151"/>
      <c r="V3" s="151"/>
      <c r="W3" s="151"/>
      <c r="X3" s="152"/>
      <c r="Y3" s="150" t="s">
        <v>157</v>
      </c>
      <c r="Z3" s="151"/>
      <c r="AA3" s="151"/>
      <c r="AB3" s="151"/>
      <c r="AC3" s="151"/>
      <c r="AD3" s="151"/>
      <c r="AE3" s="151"/>
      <c r="AF3" s="151"/>
      <c r="AG3" s="152"/>
      <c r="AH3" s="150" t="s">
        <v>199</v>
      </c>
      <c r="AI3" s="151"/>
      <c r="AJ3" s="151"/>
      <c r="AK3" s="151"/>
      <c r="AL3" s="151"/>
      <c r="AM3" s="151"/>
      <c r="AN3" s="151"/>
      <c r="AO3" s="151"/>
      <c r="AP3" s="152"/>
      <c r="AQ3" s="150" t="s">
        <v>258</v>
      </c>
      <c r="AR3" s="151"/>
      <c r="AS3" s="151"/>
      <c r="AT3" s="151"/>
      <c r="AU3" s="151"/>
      <c r="AV3" s="151"/>
      <c r="AW3" s="151"/>
      <c r="AX3" s="151"/>
      <c r="AY3" s="152"/>
      <c r="AZ3" s="150" t="s">
        <v>334</v>
      </c>
      <c r="BA3" s="151"/>
      <c r="BB3" s="151"/>
      <c r="BC3" s="151"/>
      <c r="BD3" s="151"/>
      <c r="BE3" s="151"/>
      <c r="BF3" s="151"/>
      <c r="BG3" s="151"/>
      <c r="BH3" s="152"/>
      <c r="BI3" s="150" t="s">
        <v>412</v>
      </c>
      <c r="BJ3" s="151"/>
      <c r="BK3" s="151"/>
      <c r="BL3" s="151"/>
      <c r="BM3" s="151"/>
      <c r="BN3" s="151"/>
      <c r="BO3" s="151"/>
      <c r="BP3" s="151"/>
      <c r="BQ3" s="152"/>
      <c r="BR3" s="150" t="s">
        <v>486</v>
      </c>
      <c r="BS3" s="151"/>
      <c r="BT3" s="151"/>
      <c r="BU3" s="151"/>
      <c r="BV3" s="151"/>
      <c r="BW3" s="151"/>
      <c r="BX3" s="151"/>
      <c r="BY3" s="151"/>
      <c r="BZ3" s="152"/>
      <c r="CA3" s="150" t="s">
        <v>554</v>
      </c>
      <c r="CB3" s="151"/>
      <c r="CC3" s="151"/>
      <c r="CD3" s="151"/>
      <c r="CE3" s="151"/>
      <c r="CF3" s="151"/>
      <c r="CG3" s="151"/>
      <c r="CH3" s="151"/>
      <c r="CI3" s="152"/>
      <c r="CJ3" s="150" t="s">
        <v>598</v>
      </c>
      <c r="CK3" s="151"/>
      <c r="CL3" s="151"/>
      <c r="CM3" s="151"/>
      <c r="CN3" s="151"/>
      <c r="CO3" s="151"/>
      <c r="CP3" s="151"/>
      <c r="CQ3" s="151"/>
      <c r="CR3" s="152"/>
      <c r="CS3" s="150" t="s">
        <v>626</v>
      </c>
      <c r="CT3" s="151"/>
      <c r="CU3" s="151"/>
      <c r="CV3" s="151"/>
      <c r="CW3" s="151"/>
      <c r="CX3" s="151"/>
      <c r="CY3" s="151"/>
      <c r="CZ3" s="151"/>
      <c r="DA3" s="152"/>
      <c r="DB3" s="150" t="s">
        <v>645</v>
      </c>
      <c r="DC3" s="151"/>
      <c r="DD3" s="151"/>
      <c r="DE3" s="151"/>
      <c r="DF3" s="151"/>
      <c r="DG3" s="151"/>
      <c r="DH3" s="151"/>
      <c r="DI3" s="151"/>
      <c r="DJ3" s="152"/>
      <c r="DK3" s="150" t="s">
        <v>654</v>
      </c>
      <c r="DL3" s="151"/>
      <c r="DM3" s="151"/>
      <c r="DN3" s="151"/>
      <c r="DO3" s="151"/>
      <c r="DP3" s="151"/>
      <c r="DQ3" s="151"/>
      <c r="DR3" s="151"/>
      <c r="DS3" s="152"/>
      <c r="DT3" s="150" t="s">
        <v>658</v>
      </c>
      <c r="DU3" s="151"/>
      <c r="DV3" s="151"/>
      <c r="DW3" s="151"/>
      <c r="DX3" s="151"/>
      <c r="DY3" s="151"/>
      <c r="DZ3" s="151"/>
      <c r="EA3" s="151"/>
      <c r="EB3" s="152"/>
      <c r="EF3" s="143"/>
      <c r="EG3" s="143"/>
      <c r="EH3" s="143"/>
    </row>
    <row r="4" s="153" customFormat="1" ht="100.40000000000001" customHeight="1">
      <c r="A4" s="154" t="s">
        <v>748</v>
      </c>
      <c r="B4" s="155" t="s">
        <v>749</v>
      </c>
      <c r="C4" s="155" t="s">
        <v>681</v>
      </c>
      <c r="D4" s="156" t="s">
        <v>750</v>
      </c>
      <c r="E4" s="156" t="s">
        <v>751</v>
      </c>
      <c r="F4" s="157" t="s">
        <v>752</v>
      </c>
      <c r="G4" s="158" t="s">
        <v>753</v>
      </c>
      <c r="H4" s="158" t="s">
        <v>754</v>
      </c>
      <c r="I4" s="158" t="s">
        <v>755</v>
      </c>
      <c r="J4" s="159" t="s">
        <v>756</v>
      </c>
      <c r="K4" s="158" t="s">
        <v>757</v>
      </c>
      <c r="L4" s="158" t="s">
        <v>758</v>
      </c>
      <c r="M4" s="158" t="s">
        <v>759</v>
      </c>
      <c r="N4" s="159" t="s">
        <v>760</v>
      </c>
      <c r="O4" s="160" t="s">
        <v>761</v>
      </c>
      <c r="P4" s="158" t="s">
        <v>753</v>
      </c>
      <c r="Q4" s="158" t="s">
        <v>754</v>
      </c>
      <c r="R4" s="158" t="s">
        <v>755</v>
      </c>
      <c r="S4" s="159" t="s">
        <v>756</v>
      </c>
      <c r="T4" s="158" t="s">
        <v>757</v>
      </c>
      <c r="U4" s="158" t="s">
        <v>758</v>
      </c>
      <c r="V4" s="158" t="s">
        <v>759</v>
      </c>
      <c r="W4" s="159" t="s">
        <v>760</v>
      </c>
      <c r="X4" s="160" t="s">
        <v>761</v>
      </c>
      <c r="Y4" s="158" t="s">
        <v>753</v>
      </c>
      <c r="Z4" s="158" t="s">
        <v>754</v>
      </c>
      <c r="AA4" s="158" t="s">
        <v>755</v>
      </c>
      <c r="AB4" s="159" t="s">
        <v>756</v>
      </c>
      <c r="AC4" s="158" t="s">
        <v>757</v>
      </c>
      <c r="AD4" s="158" t="s">
        <v>758</v>
      </c>
      <c r="AE4" s="158" t="s">
        <v>759</v>
      </c>
      <c r="AF4" s="159" t="s">
        <v>760</v>
      </c>
      <c r="AG4" s="160" t="s">
        <v>761</v>
      </c>
      <c r="AH4" s="158" t="s">
        <v>753</v>
      </c>
      <c r="AI4" s="158" t="s">
        <v>754</v>
      </c>
      <c r="AJ4" s="158" t="s">
        <v>755</v>
      </c>
      <c r="AK4" s="159" t="s">
        <v>756</v>
      </c>
      <c r="AL4" s="158" t="s">
        <v>757</v>
      </c>
      <c r="AM4" s="158" t="s">
        <v>758</v>
      </c>
      <c r="AN4" s="158" t="s">
        <v>759</v>
      </c>
      <c r="AO4" s="159" t="s">
        <v>760</v>
      </c>
      <c r="AP4" s="160" t="s">
        <v>761</v>
      </c>
      <c r="AQ4" s="158" t="s">
        <v>753</v>
      </c>
      <c r="AR4" s="158" t="s">
        <v>754</v>
      </c>
      <c r="AS4" s="158" t="s">
        <v>755</v>
      </c>
      <c r="AT4" s="159" t="s">
        <v>756</v>
      </c>
      <c r="AU4" s="158" t="s">
        <v>757</v>
      </c>
      <c r="AV4" s="158" t="s">
        <v>758</v>
      </c>
      <c r="AW4" s="158" t="s">
        <v>759</v>
      </c>
      <c r="AX4" s="159" t="s">
        <v>760</v>
      </c>
      <c r="AY4" s="160" t="s">
        <v>761</v>
      </c>
      <c r="AZ4" s="158" t="s">
        <v>753</v>
      </c>
      <c r="BA4" s="158" t="s">
        <v>754</v>
      </c>
      <c r="BB4" s="158" t="s">
        <v>755</v>
      </c>
      <c r="BC4" s="159" t="s">
        <v>756</v>
      </c>
      <c r="BD4" s="158" t="s">
        <v>757</v>
      </c>
      <c r="BE4" s="158" t="s">
        <v>758</v>
      </c>
      <c r="BF4" s="158" t="s">
        <v>759</v>
      </c>
      <c r="BG4" s="159" t="s">
        <v>760</v>
      </c>
      <c r="BH4" s="160" t="s">
        <v>761</v>
      </c>
      <c r="BI4" s="158" t="s">
        <v>753</v>
      </c>
      <c r="BJ4" s="158" t="s">
        <v>754</v>
      </c>
      <c r="BK4" s="158" t="s">
        <v>755</v>
      </c>
      <c r="BL4" s="159" t="s">
        <v>756</v>
      </c>
      <c r="BM4" s="158" t="s">
        <v>757</v>
      </c>
      <c r="BN4" s="158" t="s">
        <v>758</v>
      </c>
      <c r="BO4" s="158" t="s">
        <v>759</v>
      </c>
      <c r="BP4" s="159" t="s">
        <v>760</v>
      </c>
      <c r="BQ4" s="160" t="s">
        <v>761</v>
      </c>
      <c r="BR4" s="158" t="s">
        <v>753</v>
      </c>
      <c r="BS4" s="158" t="s">
        <v>754</v>
      </c>
      <c r="BT4" s="158" t="s">
        <v>755</v>
      </c>
      <c r="BU4" s="159" t="s">
        <v>756</v>
      </c>
      <c r="BV4" s="158" t="s">
        <v>757</v>
      </c>
      <c r="BW4" s="158" t="s">
        <v>758</v>
      </c>
      <c r="BX4" s="158" t="s">
        <v>759</v>
      </c>
      <c r="BY4" s="159" t="s">
        <v>760</v>
      </c>
      <c r="BZ4" s="160" t="s">
        <v>761</v>
      </c>
      <c r="CA4" s="158" t="s">
        <v>753</v>
      </c>
      <c r="CB4" s="158" t="s">
        <v>754</v>
      </c>
      <c r="CC4" s="158" t="s">
        <v>755</v>
      </c>
      <c r="CD4" s="159" t="s">
        <v>756</v>
      </c>
      <c r="CE4" s="158" t="s">
        <v>757</v>
      </c>
      <c r="CF4" s="158" t="s">
        <v>758</v>
      </c>
      <c r="CG4" s="158" t="s">
        <v>759</v>
      </c>
      <c r="CH4" s="159" t="s">
        <v>760</v>
      </c>
      <c r="CI4" s="160" t="s">
        <v>761</v>
      </c>
      <c r="CJ4" s="158" t="s">
        <v>753</v>
      </c>
      <c r="CK4" s="158" t="s">
        <v>754</v>
      </c>
      <c r="CL4" s="158" t="s">
        <v>755</v>
      </c>
      <c r="CM4" s="159" t="s">
        <v>756</v>
      </c>
      <c r="CN4" s="158" t="s">
        <v>757</v>
      </c>
      <c r="CO4" s="158" t="s">
        <v>758</v>
      </c>
      <c r="CP4" s="158" t="s">
        <v>759</v>
      </c>
      <c r="CQ4" s="159" t="s">
        <v>760</v>
      </c>
      <c r="CR4" s="160" t="s">
        <v>761</v>
      </c>
      <c r="CS4" s="158" t="s">
        <v>753</v>
      </c>
      <c r="CT4" s="158" t="s">
        <v>754</v>
      </c>
      <c r="CU4" s="158" t="s">
        <v>755</v>
      </c>
      <c r="CV4" s="159" t="s">
        <v>756</v>
      </c>
      <c r="CW4" s="158" t="s">
        <v>757</v>
      </c>
      <c r="CX4" s="158" t="s">
        <v>758</v>
      </c>
      <c r="CY4" s="158" t="s">
        <v>759</v>
      </c>
      <c r="CZ4" s="159" t="s">
        <v>760</v>
      </c>
      <c r="DA4" s="160" t="s">
        <v>761</v>
      </c>
      <c r="DB4" s="158" t="s">
        <v>753</v>
      </c>
      <c r="DC4" s="158" t="s">
        <v>754</v>
      </c>
      <c r="DD4" s="158" t="s">
        <v>755</v>
      </c>
      <c r="DE4" s="159" t="s">
        <v>756</v>
      </c>
      <c r="DF4" s="158" t="s">
        <v>757</v>
      </c>
      <c r="DG4" s="158" t="s">
        <v>758</v>
      </c>
      <c r="DH4" s="158" t="s">
        <v>759</v>
      </c>
      <c r="DI4" s="159" t="s">
        <v>760</v>
      </c>
      <c r="DJ4" s="160" t="s">
        <v>761</v>
      </c>
      <c r="DK4" s="158" t="s">
        <v>753</v>
      </c>
      <c r="DL4" s="158" t="s">
        <v>754</v>
      </c>
      <c r="DM4" s="158" t="s">
        <v>755</v>
      </c>
      <c r="DN4" s="159" t="s">
        <v>756</v>
      </c>
      <c r="DO4" s="158" t="s">
        <v>757</v>
      </c>
      <c r="DP4" s="158" t="s">
        <v>758</v>
      </c>
      <c r="DQ4" s="158" t="s">
        <v>759</v>
      </c>
      <c r="DR4" s="159" t="s">
        <v>760</v>
      </c>
      <c r="DS4" s="160" t="s">
        <v>761</v>
      </c>
      <c r="DT4" s="158" t="s">
        <v>753</v>
      </c>
      <c r="DU4" s="158" t="s">
        <v>754</v>
      </c>
      <c r="DV4" s="158" t="s">
        <v>755</v>
      </c>
      <c r="DW4" s="159" t="s">
        <v>756</v>
      </c>
      <c r="DX4" s="158" t="s">
        <v>757</v>
      </c>
      <c r="DY4" s="158" t="s">
        <v>758</v>
      </c>
      <c r="DZ4" s="158" t="s">
        <v>759</v>
      </c>
      <c r="EA4" s="159" t="s">
        <v>760</v>
      </c>
      <c r="EB4" s="160" t="s">
        <v>761</v>
      </c>
      <c r="EF4" s="143"/>
      <c r="EG4" s="143"/>
      <c r="EH4" s="143"/>
    </row>
    <row r="5" s="161" customFormat="1" ht="23.5" customHeight="1">
      <c r="A5" s="162" t="s">
        <v>762</v>
      </c>
      <c r="B5" s="163"/>
      <c r="C5" s="163"/>
      <c r="D5" s="164"/>
      <c r="E5" s="164"/>
      <c r="F5" s="165"/>
      <c r="G5" s="166" t="str">
        <f t="shared" ref="G5:J5" si="5">IFERROR(AVERAGE(G6:G41),"")</f>
        <v/>
      </c>
      <c r="H5" s="166" t="str">
        <f t="shared" si="5"/>
        <v/>
      </c>
      <c r="I5" s="166" t="str">
        <f t="shared" si="5"/>
        <v/>
      </c>
      <c r="J5" s="166" t="str">
        <f t="shared" si="5"/>
        <v/>
      </c>
      <c r="K5" s="166" t="str">
        <f t="shared" ref="K5:N5" si="6">IFERROR(AVERAGE(K6:K41),"")</f>
        <v/>
      </c>
      <c r="L5" s="166" t="str">
        <f t="shared" si="6"/>
        <v/>
      </c>
      <c r="M5" s="166" t="str">
        <f t="shared" si="6"/>
        <v/>
      </c>
      <c r="N5" s="166" t="str">
        <f t="shared" si="6"/>
        <v/>
      </c>
      <c r="O5" s="167"/>
      <c r="P5" s="166" t="str">
        <f t="shared" ref="P5:W5" si="7">IFERROR(AVERAGE(P6:P41),"")</f>
        <v/>
      </c>
      <c r="Q5" s="166" t="str">
        <f t="shared" si="7"/>
        <v/>
      </c>
      <c r="R5" s="166" t="str">
        <f t="shared" si="7"/>
        <v/>
      </c>
      <c r="S5" s="166" t="str">
        <f t="shared" si="7"/>
        <v/>
      </c>
      <c r="T5" s="166" t="str">
        <f t="shared" si="7"/>
        <v/>
      </c>
      <c r="U5" s="166" t="str">
        <f t="shared" si="7"/>
        <v/>
      </c>
      <c r="V5" s="166" t="str">
        <f t="shared" si="7"/>
        <v/>
      </c>
      <c r="W5" s="166" t="str">
        <f t="shared" si="7"/>
        <v/>
      </c>
      <c r="X5" s="167"/>
      <c r="Y5" s="166" t="str">
        <f t="shared" ref="Y5:AF5" si="8">IFERROR(AVERAGE(Y6:Y41),"")</f>
        <v/>
      </c>
      <c r="Z5" s="166" t="str">
        <f t="shared" si="8"/>
        <v/>
      </c>
      <c r="AA5" s="166" t="str">
        <f t="shared" si="8"/>
        <v/>
      </c>
      <c r="AB5" s="166" t="str">
        <f t="shared" si="8"/>
        <v/>
      </c>
      <c r="AC5" s="166" t="str">
        <f t="shared" si="8"/>
        <v/>
      </c>
      <c r="AD5" s="166" t="str">
        <f t="shared" si="8"/>
        <v/>
      </c>
      <c r="AE5" s="166" t="str">
        <f t="shared" si="8"/>
        <v/>
      </c>
      <c r="AF5" s="166" t="str">
        <f t="shared" si="8"/>
        <v/>
      </c>
      <c r="AG5" s="167"/>
      <c r="AH5" s="166" t="str">
        <f t="shared" ref="AH5:AO5" si="9">IFERROR(AVERAGE(AH6:AH41),"")</f>
        <v/>
      </c>
      <c r="AI5" s="166" t="str">
        <f t="shared" si="9"/>
        <v/>
      </c>
      <c r="AJ5" s="166" t="str">
        <f t="shared" si="9"/>
        <v/>
      </c>
      <c r="AK5" s="166" t="str">
        <f t="shared" si="9"/>
        <v/>
      </c>
      <c r="AL5" s="166" t="str">
        <f t="shared" si="9"/>
        <v/>
      </c>
      <c r="AM5" s="166" t="str">
        <f t="shared" si="9"/>
        <v/>
      </c>
      <c r="AN5" s="166" t="str">
        <f t="shared" si="9"/>
        <v/>
      </c>
      <c r="AO5" s="166" t="str">
        <f t="shared" si="9"/>
        <v/>
      </c>
      <c r="AP5" s="167"/>
      <c r="AQ5" s="166" t="str">
        <f t="shared" ref="AQ5:AX5" si="10">IFERROR(AVERAGE(AQ6:AQ41),"")</f>
        <v/>
      </c>
      <c r="AR5" s="166" t="str">
        <f t="shared" si="10"/>
        <v/>
      </c>
      <c r="AS5" s="166" t="str">
        <f t="shared" si="10"/>
        <v/>
      </c>
      <c r="AT5" s="166" t="str">
        <f t="shared" si="10"/>
        <v/>
      </c>
      <c r="AU5" s="166" t="str">
        <f t="shared" si="10"/>
        <v/>
      </c>
      <c r="AV5" s="166" t="str">
        <f t="shared" si="10"/>
        <v/>
      </c>
      <c r="AW5" s="166" t="str">
        <f t="shared" si="10"/>
        <v/>
      </c>
      <c r="AX5" s="166" t="str">
        <f t="shared" si="10"/>
        <v/>
      </c>
      <c r="AY5" s="167"/>
      <c r="AZ5" s="166" t="str">
        <f t="shared" ref="AZ5:BG5" si="11">IFERROR(AVERAGE(AZ6:AZ41),"")</f>
        <v/>
      </c>
      <c r="BA5" s="166" t="str">
        <f t="shared" si="11"/>
        <v/>
      </c>
      <c r="BB5" s="166" t="str">
        <f t="shared" si="11"/>
        <v/>
      </c>
      <c r="BC5" s="166" t="str">
        <f t="shared" si="11"/>
        <v/>
      </c>
      <c r="BD5" s="166" t="str">
        <f t="shared" si="11"/>
        <v/>
      </c>
      <c r="BE5" s="166" t="str">
        <f t="shared" si="11"/>
        <v/>
      </c>
      <c r="BF5" s="166" t="str">
        <f t="shared" si="11"/>
        <v/>
      </c>
      <c r="BG5" s="166" t="str">
        <f t="shared" si="11"/>
        <v/>
      </c>
      <c r="BH5" s="167"/>
      <c r="BI5" s="166" t="str">
        <f t="shared" ref="BI5:BP5" si="12">IFERROR(AVERAGE(BI6:BI41),"")</f>
        <v/>
      </c>
      <c r="BJ5" s="166" t="str">
        <f t="shared" si="12"/>
        <v/>
      </c>
      <c r="BK5" s="166" t="str">
        <f t="shared" si="12"/>
        <v/>
      </c>
      <c r="BL5" s="166" t="str">
        <f t="shared" si="12"/>
        <v/>
      </c>
      <c r="BM5" s="166" t="str">
        <f t="shared" si="12"/>
        <v/>
      </c>
      <c r="BN5" s="166" t="str">
        <f t="shared" si="12"/>
        <v/>
      </c>
      <c r="BO5" s="166" t="str">
        <f t="shared" si="12"/>
        <v/>
      </c>
      <c r="BP5" s="166" t="str">
        <f t="shared" si="12"/>
        <v/>
      </c>
      <c r="BQ5" s="167"/>
      <c r="BR5" s="166" t="str">
        <f t="shared" ref="BR5:BY5" si="13">IFERROR(AVERAGE(BR6:BR41),"")</f>
        <v/>
      </c>
      <c r="BS5" s="166" t="str">
        <f t="shared" si="13"/>
        <v/>
      </c>
      <c r="BT5" s="166" t="str">
        <f t="shared" si="13"/>
        <v/>
      </c>
      <c r="BU5" s="166" t="str">
        <f t="shared" si="13"/>
        <v/>
      </c>
      <c r="BV5" s="166" t="str">
        <f t="shared" si="13"/>
        <v/>
      </c>
      <c r="BW5" s="166" t="str">
        <f t="shared" si="13"/>
        <v/>
      </c>
      <c r="BX5" s="166" t="str">
        <f t="shared" si="13"/>
        <v/>
      </c>
      <c r="BY5" s="166" t="str">
        <f t="shared" si="13"/>
        <v/>
      </c>
      <c r="BZ5" s="167"/>
      <c r="CA5" s="166" t="str">
        <f t="shared" ref="CA5:CH5" si="14">IFERROR(AVERAGE(CA6:CA41),"")</f>
        <v/>
      </c>
      <c r="CB5" s="166" t="str">
        <f t="shared" si="14"/>
        <v/>
      </c>
      <c r="CC5" s="166" t="str">
        <f t="shared" si="14"/>
        <v/>
      </c>
      <c r="CD5" s="166" t="str">
        <f t="shared" si="14"/>
        <v/>
      </c>
      <c r="CE5" s="166" t="str">
        <f t="shared" si="14"/>
        <v/>
      </c>
      <c r="CF5" s="166" t="str">
        <f t="shared" si="14"/>
        <v/>
      </c>
      <c r="CG5" s="166" t="str">
        <f t="shared" si="14"/>
        <v/>
      </c>
      <c r="CH5" s="166" t="str">
        <f t="shared" si="14"/>
        <v/>
      </c>
      <c r="CI5" s="167"/>
      <c r="CJ5" s="166" t="str">
        <f t="shared" ref="CJ5:CQ5" si="15">IFERROR(AVERAGE(CJ6:CJ41),"")</f>
        <v/>
      </c>
      <c r="CK5" s="166" t="str">
        <f t="shared" si="15"/>
        <v/>
      </c>
      <c r="CL5" s="166" t="str">
        <f t="shared" si="15"/>
        <v/>
      </c>
      <c r="CM5" s="166" t="str">
        <f t="shared" si="15"/>
        <v/>
      </c>
      <c r="CN5" s="166" t="str">
        <f t="shared" si="15"/>
        <v/>
      </c>
      <c r="CO5" s="166" t="str">
        <f t="shared" si="15"/>
        <v/>
      </c>
      <c r="CP5" s="166" t="str">
        <f t="shared" si="15"/>
        <v/>
      </c>
      <c r="CQ5" s="166" t="str">
        <f t="shared" si="15"/>
        <v/>
      </c>
      <c r="CR5" s="167"/>
      <c r="CS5" s="166" t="str">
        <f t="shared" ref="CS5:CZ5" si="16">IFERROR(AVERAGE(CS6:CS41),"")</f>
        <v/>
      </c>
      <c r="CT5" s="166" t="str">
        <f t="shared" si="16"/>
        <v/>
      </c>
      <c r="CU5" s="166" t="str">
        <f t="shared" si="16"/>
        <v/>
      </c>
      <c r="CV5" s="166" t="str">
        <f t="shared" si="16"/>
        <v/>
      </c>
      <c r="CW5" s="166" t="str">
        <f t="shared" si="16"/>
        <v/>
      </c>
      <c r="CX5" s="166" t="str">
        <f t="shared" si="16"/>
        <v/>
      </c>
      <c r="CY5" s="166" t="str">
        <f t="shared" si="16"/>
        <v/>
      </c>
      <c r="CZ5" s="166" t="str">
        <f t="shared" si="16"/>
        <v/>
      </c>
      <c r="DA5" s="167"/>
      <c r="DB5" s="166" t="str">
        <f t="shared" ref="DB5:DI5" si="17">IFERROR(AVERAGE(DB6:DB41),"")</f>
        <v/>
      </c>
      <c r="DC5" s="166" t="str">
        <f t="shared" si="17"/>
        <v/>
      </c>
      <c r="DD5" s="166" t="str">
        <f t="shared" si="17"/>
        <v/>
      </c>
      <c r="DE5" s="166" t="str">
        <f t="shared" si="17"/>
        <v/>
      </c>
      <c r="DF5" s="166" t="str">
        <f t="shared" si="17"/>
        <v/>
      </c>
      <c r="DG5" s="166" t="str">
        <f t="shared" si="17"/>
        <v/>
      </c>
      <c r="DH5" s="166" t="str">
        <f t="shared" si="17"/>
        <v/>
      </c>
      <c r="DI5" s="166" t="str">
        <f t="shared" si="17"/>
        <v/>
      </c>
      <c r="DJ5" s="167"/>
      <c r="DK5" s="166" t="str">
        <f t="shared" ref="DK5:DR5" si="18">IFERROR(AVERAGE(DK6:DK41),"")</f>
        <v/>
      </c>
      <c r="DL5" s="166" t="str">
        <f t="shared" si="18"/>
        <v/>
      </c>
      <c r="DM5" s="166" t="str">
        <f t="shared" si="18"/>
        <v/>
      </c>
      <c r="DN5" s="166" t="str">
        <f t="shared" si="18"/>
        <v/>
      </c>
      <c r="DO5" s="166" t="str">
        <f t="shared" si="18"/>
        <v/>
      </c>
      <c r="DP5" s="166" t="str">
        <f t="shared" si="18"/>
        <v/>
      </c>
      <c r="DQ5" s="166" t="str">
        <f t="shared" si="18"/>
        <v/>
      </c>
      <c r="DR5" s="166" t="str">
        <f t="shared" si="18"/>
        <v/>
      </c>
      <c r="DS5" s="167"/>
      <c r="DT5" s="166" t="str">
        <f t="shared" ref="DT5:EA5" si="19">IFERROR(AVERAGE(DT6:DT41),"")</f>
        <v/>
      </c>
      <c r="DU5" s="166" t="str">
        <f t="shared" si="19"/>
        <v/>
      </c>
      <c r="DV5" s="166" t="str">
        <f t="shared" si="19"/>
        <v/>
      </c>
      <c r="DW5" s="166" t="str">
        <f t="shared" si="19"/>
        <v/>
      </c>
      <c r="DX5" s="166" t="str">
        <f t="shared" si="19"/>
        <v/>
      </c>
      <c r="DY5" s="166" t="str">
        <f t="shared" si="19"/>
        <v/>
      </c>
      <c r="DZ5" s="166" t="str">
        <f t="shared" si="19"/>
        <v/>
      </c>
      <c r="EA5" s="166" t="str">
        <f t="shared" si="19"/>
        <v/>
      </c>
      <c r="EB5" s="167"/>
      <c r="EF5" s="168"/>
      <c r="EG5" s="168"/>
      <c r="EH5" s="168"/>
    </row>
    <row r="6" s="169" customFormat="1" ht="42.649999999999999" customHeight="1">
      <c r="A6" s="170" t="s">
        <v>689</v>
      </c>
      <c r="B6" s="171" t="str">
        <f>IF(INDEX('1. Informations administratives'!A8:J43,MATCH(A6,'1. Informations administratives'!A8:A43,2),2)&lt;&gt;"",INDEX('1. Informations administratives'!A8:J43,MATCH(A6,'1. Informations administratives'!A8:A43,2),2),"")</f>
        <v/>
      </c>
      <c r="C6" s="172" t="str">
        <f>IF(INDEX('1. Informations administratives'!A8:J43,MATCH(A6,'1. Informations administratives'!A8:A43,2),3)&lt;&gt;"",INDEX('1. Informations administratives'!A8:J43,MATCH(A6,'1. Informations administratives'!A8:A43,2),3),"")</f>
        <v/>
      </c>
      <c r="D6" s="173"/>
      <c r="E6" s="174"/>
      <c r="F6" s="175"/>
      <c r="G6" s="176"/>
      <c r="H6" s="177"/>
      <c r="I6" s="177"/>
      <c r="J6" s="178" t="str">
        <f t="shared" ref="J6:J45" si="20">IFERROR(AVERAGE(G6:I6),"")</f>
        <v/>
      </c>
      <c r="K6" s="179"/>
      <c r="L6" s="179"/>
      <c r="M6" s="179"/>
      <c r="N6" s="178" t="str">
        <f t="shared" ref="N6:N9" si="21">IFERROR(AVERAGE(K6:M6),"")</f>
        <v/>
      </c>
      <c r="O6" s="180"/>
      <c r="P6" s="176"/>
      <c r="Q6" s="177"/>
      <c r="R6" s="177"/>
      <c r="S6" s="178" t="str">
        <f t="shared" ref="S6:S45" si="22">IFERROR(AVERAGE(P6:R6),"")</f>
        <v/>
      </c>
      <c r="T6" s="179"/>
      <c r="U6" s="179"/>
      <c r="V6" s="179"/>
      <c r="W6" s="178" t="str">
        <f t="shared" ref="W6:W45" si="23">IFERROR(AVERAGE(T6:V6),"")</f>
        <v/>
      </c>
      <c r="X6" s="180"/>
      <c r="Y6" s="176"/>
      <c r="Z6" s="177"/>
      <c r="AA6" s="177"/>
      <c r="AB6" s="178" t="str">
        <f t="shared" ref="AB6:AB45" si="24">IFERROR(AVERAGE(Y6:AA6),"")</f>
        <v/>
      </c>
      <c r="AC6" s="179"/>
      <c r="AD6" s="179"/>
      <c r="AE6" s="179"/>
      <c r="AF6" s="178" t="str">
        <f t="shared" ref="AF6:AF45" si="25">IFERROR(AVERAGE(AC6:AE6),"")</f>
        <v/>
      </c>
      <c r="AG6" s="180"/>
      <c r="AH6" s="176"/>
      <c r="AI6" s="177"/>
      <c r="AJ6" s="177"/>
      <c r="AK6" s="178" t="str">
        <f t="shared" ref="AK6:AK45" si="26">IFERROR(AVERAGE(AH6:AJ6),"")</f>
        <v/>
      </c>
      <c r="AL6" s="179"/>
      <c r="AM6" s="179"/>
      <c r="AN6" s="179"/>
      <c r="AO6" s="178" t="str">
        <f t="shared" ref="AO6:AO45" si="27">IFERROR(AVERAGE(AL6:AN6),"")</f>
        <v/>
      </c>
      <c r="AP6" s="180"/>
      <c r="AQ6" s="176"/>
      <c r="AR6" s="177"/>
      <c r="AS6" s="177"/>
      <c r="AT6" s="178" t="str">
        <f t="shared" ref="AT6:AT45" si="28">IFERROR(AVERAGE(AQ6:AS6),"")</f>
        <v/>
      </c>
      <c r="AU6" s="179"/>
      <c r="AV6" s="179"/>
      <c r="AW6" s="179"/>
      <c r="AX6" s="178" t="str">
        <f t="shared" ref="AX6:AX45" si="29">IFERROR(AVERAGE(AU6:AW6),"")</f>
        <v/>
      </c>
      <c r="AY6" s="180"/>
      <c r="AZ6" s="176"/>
      <c r="BA6" s="177"/>
      <c r="BB6" s="177"/>
      <c r="BC6" s="178" t="str">
        <f t="shared" ref="BC6:BC45" si="30">IFERROR(AVERAGE(AZ6:BB6),"")</f>
        <v/>
      </c>
      <c r="BD6" s="179"/>
      <c r="BE6" s="179"/>
      <c r="BF6" s="179"/>
      <c r="BG6" s="178" t="str">
        <f t="shared" ref="BG6:BG45" si="31">IFERROR(AVERAGE(BD6:BF6),"")</f>
        <v/>
      </c>
      <c r="BH6" s="180"/>
      <c r="BI6" s="176"/>
      <c r="BJ6" s="177"/>
      <c r="BK6" s="177"/>
      <c r="BL6" s="178" t="str">
        <f t="shared" ref="BL6:BL45" si="32">IFERROR(AVERAGE(BI6:BK6),"")</f>
        <v/>
      </c>
      <c r="BM6" s="179"/>
      <c r="BN6" s="179"/>
      <c r="BO6" s="179"/>
      <c r="BP6" s="178" t="str">
        <f t="shared" ref="BP6:BP45" si="33">IFERROR(AVERAGE(BM6:BO6),"")</f>
        <v/>
      </c>
      <c r="BQ6" s="180"/>
      <c r="BR6" s="176"/>
      <c r="BS6" s="177"/>
      <c r="BT6" s="177"/>
      <c r="BU6" s="178" t="str">
        <f t="shared" ref="BU6:BU45" si="34">IFERROR(AVERAGE(BR6:BT6),"")</f>
        <v/>
      </c>
      <c r="BV6" s="179"/>
      <c r="BW6" s="179"/>
      <c r="BX6" s="179"/>
      <c r="BY6" s="178" t="str">
        <f t="shared" ref="BY6:BY45" si="35">IFERROR(AVERAGE(BV6:BX6),"")</f>
        <v/>
      </c>
      <c r="BZ6" s="180"/>
      <c r="CA6" s="176"/>
      <c r="CB6" s="177"/>
      <c r="CC6" s="177"/>
      <c r="CD6" s="178" t="str">
        <f t="shared" ref="CD6:CD45" si="36">IFERROR(AVERAGE(CA6:CC6),"")</f>
        <v/>
      </c>
      <c r="CE6" s="179"/>
      <c r="CF6" s="179"/>
      <c r="CG6" s="179"/>
      <c r="CH6" s="178" t="str">
        <f t="shared" ref="CH6:CH45" si="37">IFERROR(AVERAGE(CE6:CG6),"")</f>
        <v/>
      </c>
      <c r="CI6" s="180"/>
      <c r="CJ6" s="176"/>
      <c r="CK6" s="177"/>
      <c r="CL6" s="177"/>
      <c r="CM6" s="178" t="str">
        <f t="shared" ref="CM6:CM45" si="38">IFERROR(AVERAGE(CJ6:CL6),"")</f>
        <v/>
      </c>
      <c r="CN6" s="179"/>
      <c r="CO6" s="179"/>
      <c r="CP6" s="179"/>
      <c r="CQ6" s="178" t="str">
        <f t="shared" ref="CQ6:CQ45" si="39">IFERROR(AVERAGE(CN6:CP6),"")</f>
        <v/>
      </c>
      <c r="CR6" s="180"/>
      <c r="CS6" s="176"/>
      <c r="CT6" s="177"/>
      <c r="CU6" s="177"/>
      <c r="CV6" s="178" t="str">
        <f t="shared" ref="CV6:CV45" si="40">IFERROR(AVERAGE(CS6:CU6),"")</f>
        <v/>
      </c>
      <c r="CW6" s="179"/>
      <c r="CX6" s="179"/>
      <c r="CY6" s="179"/>
      <c r="CZ6" s="178" t="str">
        <f t="shared" ref="CZ6:CZ45" si="41">IFERROR(AVERAGE(CW6:CY6),"")</f>
        <v/>
      </c>
      <c r="DA6" s="180"/>
      <c r="DB6" s="176"/>
      <c r="DC6" s="177"/>
      <c r="DD6" s="177"/>
      <c r="DE6" s="178" t="str">
        <f t="shared" ref="DE6:DE45" si="42">IFERROR(AVERAGE(DB6:DD6),"")</f>
        <v/>
      </c>
      <c r="DF6" s="179"/>
      <c r="DG6" s="179"/>
      <c r="DH6" s="179"/>
      <c r="DI6" s="178" t="str">
        <f t="shared" ref="DI6:DI45" si="43">IFERROR(AVERAGE(DF6:DH6),"")</f>
        <v/>
      </c>
      <c r="DJ6" s="180"/>
      <c r="DK6" s="176"/>
      <c r="DL6" s="177"/>
      <c r="DM6" s="177"/>
      <c r="DN6" s="178" t="str">
        <f t="shared" ref="DN6:DN45" si="44">IFERROR(AVERAGE(DK6:DM6),"")</f>
        <v/>
      </c>
      <c r="DO6" s="179"/>
      <c r="DP6" s="179"/>
      <c r="DQ6" s="179"/>
      <c r="DR6" s="178" t="str">
        <f t="shared" ref="DR6:DR45" si="45">IFERROR(AVERAGE(DO6:DQ6),"")</f>
        <v/>
      </c>
      <c r="DS6" s="180"/>
      <c r="DT6" s="176"/>
      <c r="DU6" s="177"/>
      <c r="DV6" s="177"/>
      <c r="DW6" s="178" t="str">
        <f t="shared" ref="DW6:DW45" si="46">IFERROR(AVERAGE(DT6:DV6),"")</f>
        <v/>
      </c>
      <c r="DX6" s="179"/>
      <c r="DY6" s="179"/>
      <c r="DZ6" s="179"/>
      <c r="EA6" s="178" t="str">
        <f t="shared" ref="EA6:EA45" si="47">IFERROR(AVERAGE(DX6:DZ6),"")</f>
        <v/>
      </c>
      <c r="EB6" s="180"/>
      <c r="EF6" s="181">
        <f t="shared" ref="EF6:EF45" si="48">IF($D6="Très Favorable",1,0)</f>
        <v>0</v>
      </c>
      <c r="EG6" s="181">
        <f t="shared" ref="EG6:EG45" si="49">IF($D6="Favorable",1,0)</f>
        <v>0</v>
      </c>
      <c r="EH6" s="181">
        <f t="shared" ref="EH6:EH45" si="50">IF($D6="Doit faire ses preuves",1,0)</f>
        <v>0</v>
      </c>
    </row>
    <row r="7" s="169" customFormat="1" ht="42.649999999999999" customHeight="1">
      <c r="A7" s="182" t="s">
        <v>692</v>
      </c>
      <c r="B7" s="171" t="str">
        <f>IF(INDEX('1. Informations administratives'!A9:J44,MATCH(A7,'1. Informations administratives'!A9:A44,2),2)&lt;&gt;"",INDEX('1. Informations administratives'!A9:J44,MATCH(A7,'1. Informations administratives'!A9:A44,2),2),"")</f>
        <v/>
      </c>
      <c r="C7" s="172" t="str">
        <f>IF(INDEX('1. Informations administratives'!A9:J44,MATCH(A7,'1. Informations administratives'!A9:A44,2),3)&lt;&gt;"",INDEX('1. Informations administratives'!A9:J44,MATCH(A7,'1. Informations administratives'!A9:A44,2),3),"")</f>
        <v/>
      </c>
      <c r="D7" s="173"/>
      <c r="E7" s="174"/>
      <c r="F7" s="175"/>
      <c r="G7" s="176"/>
      <c r="H7" s="177"/>
      <c r="I7" s="177"/>
      <c r="J7" s="178" t="str">
        <f t="shared" si="20"/>
        <v/>
      </c>
      <c r="K7" s="179"/>
      <c r="L7" s="179"/>
      <c r="M7" s="179"/>
      <c r="N7" s="178" t="str">
        <f t="shared" si="21"/>
        <v/>
      </c>
      <c r="O7" s="180"/>
      <c r="P7" s="176"/>
      <c r="Q7" s="177"/>
      <c r="R7" s="177"/>
      <c r="S7" s="178" t="str">
        <f t="shared" si="22"/>
        <v/>
      </c>
      <c r="T7" s="179"/>
      <c r="U7" s="179"/>
      <c r="V7" s="179"/>
      <c r="W7" s="178" t="str">
        <f t="shared" si="23"/>
        <v/>
      </c>
      <c r="X7" s="180"/>
      <c r="Y7" s="176"/>
      <c r="Z7" s="177"/>
      <c r="AA7" s="177"/>
      <c r="AB7" s="178" t="str">
        <f t="shared" si="24"/>
        <v/>
      </c>
      <c r="AC7" s="179"/>
      <c r="AD7" s="179"/>
      <c r="AE7" s="179"/>
      <c r="AF7" s="178" t="str">
        <f t="shared" si="25"/>
        <v/>
      </c>
      <c r="AG7" s="180"/>
      <c r="AH7" s="176"/>
      <c r="AI7" s="177"/>
      <c r="AJ7" s="177"/>
      <c r="AK7" s="178" t="str">
        <f t="shared" si="26"/>
        <v/>
      </c>
      <c r="AL7" s="179"/>
      <c r="AM7" s="179"/>
      <c r="AN7" s="179"/>
      <c r="AO7" s="178" t="str">
        <f t="shared" si="27"/>
        <v/>
      </c>
      <c r="AP7" s="180"/>
      <c r="AQ7" s="176"/>
      <c r="AR7" s="177"/>
      <c r="AS7" s="177"/>
      <c r="AT7" s="178" t="str">
        <f t="shared" si="28"/>
        <v/>
      </c>
      <c r="AU7" s="179"/>
      <c r="AV7" s="179"/>
      <c r="AW7" s="179"/>
      <c r="AX7" s="178" t="str">
        <f t="shared" si="29"/>
        <v/>
      </c>
      <c r="AY7" s="180"/>
      <c r="AZ7" s="176"/>
      <c r="BA7" s="177"/>
      <c r="BB7" s="177"/>
      <c r="BC7" s="178" t="str">
        <f t="shared" si="30"/>
        <v/>
      </c>
      <c r="BD7" s="179"/>
      <c r="BE7" s="179"/>
      <c r="BF7" s="179"/>
      <c r="BG7" s="178" t="str">
        <f t="shared" si="31"/>
        <v/>
      </c>
      <c r="BH7" s="180"/>
      <c r="BI7" s="176"/>
      <c r="BJ7" s="177"/>
      <c r="BK7" s="177"/>
      <c r="BL7" s="178" t="str">
        <f t="shared" si="32"/>
        <v/>
      </c>
      <c r="BM7" s="179"/>
      <c r="BN7" s="179"/>
      <c r="BO7" s="179"/>
      <c r="BP7" s="178" t="str">
        <f t="shared" si="33"/>
        <v/>
      </c>
      <c r="BQ7" s="180"/>
      <c r="BR7" s="176"/>
      <c r="BS7" s="177"/>
      <c r="BT7" s="177"/>
      <c r="BU7" s="178" t="str">
        <f t="shared" si="34"/>
        <v/>
      </c>
      <c r="BV7" s="179"/>
      <c r="BW7" s="179"/>
      <c r="BX7" s="179"/>
      <c r="BY7" s="178" t="str">
        <f t="shared" si="35"/>
        <v/>
      </c>
      <c r="BZ7" s="180"/>
      <c r="CA7" s="176"/>
      <c r="CB7" s="177"/>
      <c r="CC7" s="177"/>
      <c r="CD7" s="178" t="str">
        <f t="shared" si="36"/>
        <v/>
      </c>
      <c r="CE7" s="179"/>
      <c r="CF7" s="179"/>
      <c r="CG7" s="179"/>
      <c r="CH7" s="178" t="str">
        <f t="shared" si="37"/>
        <v/>
      </c>
      <c r="CI7" s="180"/>
      <c r="CJ7" s="176"/>
      <c r="CK7" s="177"/>
      <c r="CL7" s="177"/>
      <c r="CM7" s="178" t="str">
        <f t="shared" si="38"/>
        <v/>
      </c>
      <c r="CN7" s="179"/>
      <c r="CO7" s="179"/>
      <c r="CP7" s="179"/>
      <c r="CQ7" s="178" t="str">
        <f t="shared" si="39"/>
        <v/>
      </c>
      <c r="CR7" s="180"/>
      <c r="CS7" s="176"/>
      <c r="CT7" s="177"/>
      <c r="CU7" s="177"/>
      <c r="CV7" s="178" t="str">
        <f t="shared" si="40"/>
        <v/>
      </c>
      <c r="CW7" s="179"/>
      <c r="CX7" s="179"/>
      <c r="CY7" s="179"/>
      <c r="CZ7" s="178" t="str">
        <f t="shared" si="41"/>
        <v/>
      </c>
      <c r="DA7" s="180"/>
      <c r="DB7" s="176"/>
      <c r="DC7" s="177"/>
      <c r="DD7" s="177"/>
      <c r="DE7" s="178" t="str">
        <f t="shared" si="42"/>
        <v/>
      </c>
      <c r="DF7" s="179"/>
      <c r="DG7" s="179"/>
      <c r="DH7" s="179"/>
      <c r="DI7" s="178" t="str">
        <f t="shared" si="43"/>
        <v/>
      </c>
      <c r="DJ7" s="180"/>
      <c r="DK7" s="176"/>
      <c r="DL7" s="177"/>
      <c r="DM7" s="177"/>
      <c r="DN7" s="178" t="str">
        <f t="shared" si="44"/>
        <v/>
      </c>
      <c r="DO7" s="179"/>
      <c r="DP7" s="179"/>
      <c r="DQ7" s="179"/>
      <c r="DR7" s="178" t="str">
        <f t="shared" si="45"/>
        <v/>
      </c>
      <c r="DS7" s="180"/>
      <c r="DT7" s="176"/>
      <c r="DU7" s="177"/>
      <c r="DV7" s="177"/>
      <c r="DW7" s="178" t="str">
        <f t="shared" si="46"/>
        <v/>
      </c>
      <c r="DX7" s="179"/>
      <c r="DY7" s="179"/>
      <c r="DZ7" s="179"/>
      <c r="EA7" s="178" t="str">
        <f t="shared" si="47"/>
        <v/>
      </c>
      <c r="EB7" s="180"/>
      <c r="EF7" s="181">
        <f t="shared" si="48"/>
        <v>0</v>
      </c>
      <c r="EG7" s="181">
        <f t="shared" si="49"/>
        <v>0</v>
      </c>
      <c r="EH7" s="181">
        <f t="shared" si="50"/>
        <v>0</v>
      </c>
    </row>
    <row r="8" s="169" customFormat="1" ht="42.649999999999999" customHeight="1">
      <c r="A8" s="182" t="s">
        <v>698</v>
      </c>
      <c r="B8" s="171" t="str">
        <f>IF(INDEX('1. Informations administratives'!A10:J45,MATCH(A8,'1. Informations administratives'!A10:A45,2),2)&lt;&gt;"",INDEX('1. Informations administratives'!A10:J45,MATCH(A8,'1. Informations administratives'!A10:A45,2),2),"")</f>
        <v/>
      </c>
      <c r="C8" s="172" t="str">
        <f>IF(INDEX('1. Informations administratives'!A10:J45,MATCH(A8,'1. Informations administratives'!A10:A45,2),3)&lt;&gt;"",INDEX('1. Informations administratives'!A10:J45,MATCH(A8,'1. Informations administratives'!A10:A45,2),3),"")</f>
        <v/>
      </c>
      <c r="D8" s="173"/>
      <c r="E8" s="174"/>
      <c r="F8" s="175"/>
      <c r="G8" s="176"/>
      <c r="H8" s="177"/>
      <c r="I8" s="177"/>
      <c r="J8" s="178" t="str">
        <f t="shared" si="20"/>
        <v/>
      </c>
      <c r="K8" s="179"/>
      <c r="L8" s="179"/>
      <c r="M8" s="179"/>
      <c r="N8" s="178" t="str">
        <f t="shared" si="21"/>
        <v/>
      </c>
      <c r="O8" s="180"/>
      <c r="P8" s="176"/>
      <c r="Q8" s="177"/>
      <c r="R8" s="177"/>
      <c r="S8" s="178" t="str">
        <f t="shared" si="22"/>
        <v/>
      </c>
      <c r="T8" s="179"/>
      <c r="U8" s="179"/>
      <c r="V8" s="179"/>
      <c r="W8" s="178" t="str">
        <f t="shared" si="23"/>
        <v/>
      </c>
      <c r="X8" s="180"/>
      <c r="Y8" s="176"/>
      <c r="Z8" s="177"/>
      <c r="AA8" s="177"/>
      <c r="AB8" s="178" t="str">
        <f t="shared" si="24"/>
        <v/>
      </c>
      <c r="AC8" s="179"/>
      <c r="AD8" s="179"/>
      <c r="AE8" s="179"/>
      <c r="AF8" s="178" t="str">
        <f t="shared" si="25"/>
        <v/>
      </c>
      <c r="AG8" s="180"/>
      <c r="AH8" s="176"/>
      <c r="AI8" s="177"/>
      <c r="AJ8" s="177"/>
      <c r="AK8" s="178" t="str">
        <f t="shared" si="26"/>
        <v/>
      </c>
      <c r="AL8" s="179"/>
      <c r="AM8" s="179"/>
      <c r="AN8" s="179"/>
      <c r="AO8" s="178" t="str">
        <f t="shared" si="27"/>
        <v/>
      </c>
      <c r="AP8" s="180"/>
      <c r="AQ8" s="176"/>
      <c r="AR8" s="177"/>
      <c r="AS8" s="177"/>
      <c r="AT8" s="178" t="str">
        <f t="shared" si="28"/>
        <v/>
      </c>
      <c r="AU8" s="179"/>
      <c r="AV8" s="179"/>
      <c r="AW8" s="179"/>
      <c r="AX8" s="178" t="str">
        <f t="shared" si="29"/>
        <v/>
      </c>
      <c r="AY8" s="180"/>
      <c r="AZ8" s="176"/>
      <c r="BA8" s="177"/>
      <c r="BB8" s="177"/>
      <c r="BC8" s="178" t="str">
        <f t="shared" si="30"/>
        <v/>
      </c>
      <c r="BD8" s="179"/>
      <c r="BE8" s="179"/>
      <c r="BF8" s="179"/>
      <c r="BG8" s="178" t="str">
        <f t="shared" si="31"/>
        <v/>
      </c>
      <c r="BH8" s="180"/>
      <c r="BI8" s="176"/>
      <c r="BJ8" s="177"/>
      <c r="BK8" s="177"/>
      <c r="BL8" s="178" t="str">
        <f t="shared" si="32"/>
        <v/>
      </c>
      <c r="BM8" s="179"/>
      <c r="BN8" s="179"/>
      <c r="BO8" s="179"/>
      <c r="BP8" s="178" t="str">
        <f t="shared" si="33"/>
        <v/>
      </c>
      <c r="BQ8" s="180"/>
      <c r="BR8" s="176"/>
      <c r="BS8" s="177"/>
      <c r="BT8" s="177"/>
      <c r="BU8" s="178" t="str">
        <f t="shared" si="34"/>
        <v/>
      </c>
      <c r="BV8" s="179"/>
      <c r="BW8" s="179"/>
      <c r="BX8" s="179"/>
      <c r="BY8" s="178" t="str">
        <f t="shared" si="35"/>
        <v/>
      </c>
      <c r="BZ8" s="180"/>
      <c r="CA8" s="176"/>
      <c r="CB8" s="177"/>
      <c r="CC8" s="177"/>
      <c r="CD8" s="178" t="str">
        <f t="shared" si="36"/>
        <v/>
      </c>
      <c r="CE8" s="179"/>
      <c r="CF8" s="179"/>
      <c r="CG8" s="179"/>
      <c r="CH8" s="178" t="str">
        <f t="shared" si="37"/>
        <v/>
      </c>
      <c r="CI8" s="180"/>
      <c r="CJ8" s="176"/>
      <c r="CK8" s="177"/>
      <c r="CL8" s="177"/>
      <c r="CM8" s="178" t="str">
        <f t="shared" si="38"/>
        <v/>
      </c>
      <c r="CN8" s="179"/>
      <c r="CO8" s="179"/>
      <c r="CP8" s="179"/>
      <c r="CQ8" s="178" t="str">
        <f t="shared" si="39"/>
        <v/>
      </c>
      <c r="CR8" s="180"/>
      <c r="CS8" s="176"/>
      <c r="CT8" s="177"/>
      <c r="CU8" s="177"/>
      <c r="CV8" s="178" t="str">
        <f t="shared" si="40"/>
        <v/>
      </c>
      <c r="CW8" s="179"/>
      <c r="CX8" s="179"/>
      <c r="CY8" s="179"/>
      <c r="CZ8" s="178" t="str">
        <f t="shared" si="41"/>
        <v/>
      </c>
      <c r="DA8" s="180"/>
      <c r="DB8" s="176"/>
      <c r="DC8" s="177"/>
      <c r="DD8" s="177"/>
      <c r="DE8" s="178" t="str">
        <f t="shared" si="42"/>
        <v/>
      </c>
      <c r="DF8" s="179"/>
      <c r="DG8" s="179"/>
      <c r="DH8" s="179"/>
      <c r="DI8" s="178" t="str">
        <f t="shared" si="43"/>
        <v/>
      </c>
      <c r="DJ8" s="180"/>
      <c r="DK8" s="176"/>
      <c r="DL8" s="177"/>
      <c r="DM8" s="177"/>
      <c r="DN8" s="178" t="str">
        <f t="shared" si="44"/>
        <v/>
      </c>
      <c r="DO8" s="179"/>
      <c r="DP8" s="179"/>
      <c r="DQ8" s="179"/>
      <c r="DR8" s="178" t="str">
        <f t="shared" si="45"/>
        <v/>
      </c>
      <c r="DS8" s="180"/>
      <c r="DT8" s="176"/>
      <c r="DU8" s="177"/>
      <c r="DV8" s="177"/>
      <c r="DW8" s="178" t="str">
        <f t="shared" si="46"/>
        <v/>
      </c>
      <c r="DX8" s="179"/>
      <c r="DY8" s="179"/>
      <c r="DZ8" s="179"/>
      <c r="EA8" s="178" t="str">
        <f t="shared" si="47"/>
        <v/>
      </c>
      <c r="EB8" s="180"/>
      <c r="EF8" s="181">
        <f t="shared" si="48"/>
        <v>0</v>
      </c>
      <c r="EG8" s="181">
        <f t="shared" si="49"/>
        <v>0</v>
      </c>
      <c r="EH8" s="181">
        <f t="shared" si="50"/>
        <v>0</v>
      </c>
    </row>
    <row r="9" s="169" customFormat="1" ht="42.649999999999999" customHeight="1">
      <c r="A9" s="182" t="s">
        <v>699</v>
      </c>
      <c r="B9" s="171" t="str">
        <f>IF(INDEX('1. Informations administratives'!A11:J46,MATCH(A9,'1. Informations administratives'!A11:A46,2),2)&lt;&gt;"",INDEX('1. Informations administratives'!A11:J46,MATCH(A9,'1. Informations administratives'!A11:A46,2),2),"")</f>
        <v/>
      </c>
      <c r="C9" s="172" t="str">
        <f>IF(INDEX('1. Informations administratives'!A11:J46,MATCH(A9,'1. Informations administratives'!A11:A46,2),3)&lt;&gt;"",INDEX('1. Informations administratives'!A11:J46,MATCH(A9,'1. Informations administratives'!A11:A46,2),3),"")</f>
        <v/>
      </c>
      <c r="D9" s="173"/>
      <c r="E9" s="174"/>
      <c r="F9" s="175"/>
      <c r="G9" s="176"/>
      <c r="H9" s="177"/>
      <c r="I9" s="177"/>
      <c r="J9" s="178" t="str">
        <f t="shared" si="20"/>
        <v/>
      </c>
      <c r="K9" s="179"/>
      <c r="L9" s="179"/>
      <c r="M9" s="179"/>
      <c r="N9" s="178" t="str">
        <f t="shared" si="21"/>
        <v/>
      </c>
      <c r="O9" s="180"/>
      <c r="P9" s="176"/>
      <c r="Q9" s="177"/>
      <c r="R9" s="177"/>
      <c r="S9" s="178" t="str">
        <f t="shared" si="22"/>
        <v/>
      </c>
      <c r="T9" s="179"/>
      <c r="U9" s="179"/>
      <c r="V9" s="179"/>
      <c r="W9" s="178" t="str">
        <f t="shared" si="23"/>
        <v/>
      </c>
      <c r="X9" s="180"/>
      <c r="Y9" s="176"/>
      <c r="Z9" s="177"/>
      <c r="AA9" s="177"/>
      <c r="AB9" s="178" t="str">
        <f t="shared" si="24"/>
        <v/>
      </c>
      <c r="AC9" s="179"/>
      <c r="AD9" s="179"/>
      <c r="AE9" s="179"/>
      <c r="AF9" s="178" t="str">
        <f t="shared" si="25"/>
        <v/>
      </c>
      <c r="AG9" s="180"/>
      <c r="AH9" s="176"/>
      <c r="AI9" s="177"/>
      <c r="AJ9" s="177"/>
      <c r="AK9" s="178" t="str">
        <f t="shared" si="26"/>
        <v/>
      </c>
      <c r="AL9" s="179"/>
      <c r="AM9" s="179"/>
      <c r="AN9" s="179"/>
      <c r="AO9" s="178" t="str">
        <f t="shared" si="27"/>
        <v/>
      </c>
      <c r="AP9" s="180"/>
      <c r="AQ9" s="176"/>
      <c r="AR9" s="177"/>
      <c r="AS9" s="177"/>
      <c r="AT9" s="178" t="str">
        <f t="shared" si="28"/>
        <v/>
      </c>
      <c r="AU9" s="179"/>
      <c r="AV9" s="179"/>
      <c r="AW9" s="179"/>
      <c r="AX9" s="178" t="str">
        <f t="shared" si="29"/>
        <v/>
      </c>
      <c r="AY9" s="180"/>
      <c r="AZ9" s="176"/>
      <c r="BA9" s="177"/>
      <c r="BB9" s="177"/>
      <c r="BC9" s="178" t="str">
        <f t="shared" si="30"/>
        <v/>
      </c>
      <c r="BD9" s="179"/>
      <c r="BE9" s="179"/>
      <c r="BF9" s="179"/>
      <c r="BG9" s="178" t="str">
        <f t="shared" si="31"/>
        <v/>
      </c>
      <c r="BH9" s="180"/>
      <c r="BI9" s="176"/>
      <c r="BJ9" s="177"/>
      <c r="BK9" s="177"/>
      <c r="BL9" s="178" t="str">
        <f t="shared" si="32"/>
        <v/>
      </c>
      <c r="BM9" s="179"/>
      <c r="BN9" s="179"/>
      <c r="BO9" s="179"/>
      <c r="BP9" s="178" t="str">
        <f t="shared" si="33"/>
        <v/>
      </c>
      <c r="BQ9" s="180"/>
      <c r="BR9" s="176"/>
      <c r="BS9" s="177"/>
      <c r="BT9" s="177"/>
      <c r="BU9" s="178" t="str">
        <f t="shared" si="34"/>
        <v/>
      </c>
      <c r="BV9" s="179"/>
      <c r="BW9" s="179"/>
      <c r="BX9" s="179"/>
      <c r="BY9" s="178" t="str">
        <f t="shared" si="35"/>
        <v/>
      </c>
      <c r="BZ9" s="180"/>
      <c r="CA9" s="176"/>
      <c r="CB9" s="177"/>
      <c r="CC9" s="177"/>
      <c r="CD9" s="178" t="str">
        <f t="shared" si="36"/>
        <v/>
      </c>
      <c r="CE9" s="179"/>
      <c r="CF9" s="179"/>
      <c r="CG9" s="179"/>
      <c r="CH9" s="178" t="str">
        <f t="shared" si="37"/>
        <v/>
      </c>
      <c r="CI9" s="180"/>
      <c r="CJ9" s="176"/>
      <c r="CK9" s="177"/>
      <c r="CL9" s="177"/>
      <c r="CM9" s="178" t="str">
        <f t="shared" si="38"/>
        <v/>
      </c>
      <c r="CN9" s="179"/>
      <c r="CO9" s="179"/>
      <c r="CP9" s="179"/>
      <c r="CQ9" s="178" t="str">
        <f t="shared" si="39"/>
        <v/>
      </c>
      <c r="CR9" s="180"/>
      <c r="CS9" s="176"/>
      <c r="CT9" s="177"/>
      <c r="CU9" s="177"/>
      <c r="CV9" s="178" t="str">
        <f t="shared" si="40"/>
        <v/>
      </c>
      <c r="CW9" s="179"/>
      <c r="CX9" s="179"/>
      <c r="CY9" s="179"/>
      <c r="CZ9" s="178" t="str">
        <f t="shared" si="41"/>
        <v/>
      </c>
      <c r="DA9" s="180"/>
      <c r="DB9" s="176"/>
      <c r="DC9" s="177"/>
      <c r="DD9" s="177"/>
      <c r="DE9" s="178" t="str">
        <f t="shared" si="42"/>
        <v/>
      </c>
      <c r="DF9" s="179"/>
      <c r="DG9" s="179"/>
      <c r="DH9" s="179"/>
      <c r="DI9" s="178" t="str">
        <f t="shared" si="43"/>
        <v/>
      </c>
      <c r="DJ9" s="180"/>
      <c r="DK9" s="176"/>
      <c r="DL9" s="177"/>
      <c r="DM9" s="177"/>
      <c r="DN9" s="178" t="str">
        <f t="shared" si="44"/>
        <v/>
      </c>
      <c r="DO9" s="179"/>
      <c r="DP9" s="179"/>
      <c r="DQ9" s="179"/>
      <c r="DR9" s="178" t="str">
        <f t="shared" si="45"/>
        <v/>
      </c>
      <c r="DS9" s="180"/>
      <c r="DT9" s="176"/>
      <c r="DU9" s="177"/>
      <c r="DV9" s="177"/>
      <c r="DW9" s="178" t="str">
        <f t="shared" si="46"/>
        <v/>
      </c>
      <c r="DX9" s="179"/>
      <c r="DY9" s="179"/>
      <c r="DZ9" s="179"/>
      <c r="EA9" s="178" t="str">
        <f t="shared" si="47"/>
        <v/>
      </c>
      <c r="EB9" s="180"/>
      <c r="EF9" s="181">
        <f t="shared" si="48"/>
        <v>0</v>
      </c>
      <c r="EG9" s="181">
        <f t="shared" si="49"/>
        <v>0</v>
      </c>
      <c r="EH9" s="181">
        <f t="shared" si="50"/>
        <v>0</v>
      </c>
    </row>
    <row r="10" s="169" customFormat="1" ht="42.649999999999999" customHeight="1">
      <c r="A10" s="182" t="s">
        <v>701</v>
      </c>
      <c r="B10" s="171" t="str">
        <f>IF(INDEX('1. Informations administratives'!A12:J47,MATCH(A10,'1. Informations administratives'!A12:A47,2),2)&lt;&gt;"",INDEX('1. Informations administratives'!A12:J47,MATCH(A10,'1. Informations administratives'!A12:A47,2),2),"")</f>
        <v/>
      </c>
      <c r="C10" s="172" t="str">
        <f>IF(INDEX('1. Informations administratives'!A12:J47,MATCH(A10,'1. Informations administratives'!A12:A47,2),3)&lt;&gt;"",INDEX('1. Informations administratives'!A12:J47,MATCH(A10,'1. Informations administratives'!A12:A47,2),3),"")</f>
        <v/>
      </c>
      <c r="D10" s="173"/>
      <c r="E10" s="174"/>
      <c r="F10" s="175"/>
      <c r="G10" s="176"/>
      <c r="H10" s="177"/>
      <c r="I10" s="177"/>
      <c r="J10" s="178" t="str">
        <f t="shared" si="20"/>
        <v/>
      </c>
      <c r="K10" s="179"/>
      <c r="L10" s="179"/>
      <c r="M10" s="179"/>
      <c r="N10" s="178" t="str">
        <f t="shared" ref="N10:N45" si="51">IFERROR(AVERAGE(K10:M10),"")</f>
        <v/>
      </c>
      <c r="O10" s="180"/>
      <c r="P10" s="176"/>
      <c r="Q10" s="177"/>
      <c r="R10" s="177"/>
      <c r="S10" s="178" t="str">
        <f t="shared" si="22"/>
        <v/>
      </c>
      <c r="T10" s="179"/>
      <c r="U10" s="179"/>
      <c r="V10" s="179"/>
      <c r="W10" s="178" t="str">
        <f t="shared" si="23"/>
        <v/>
      </c>
      <c r="X10" s="180"/>
      <c r="Y10" s="176"/>
      <c r="Z10" s="177"/>
      <c r="AA10" s="177"/>
      <c r="AB10" s="178" t="str">
        <f t="shared" si="24"/>
        <v/>
      </c>
      <c r="AC10" s="179"/>
      <c r="AD10" s="179"/>
      <c r="AE10" s="179"/>
      <c r="AF10" s="178" t="str">
        <f t="shared" si="25"/>
        <v/>
      </c>
      <c r="AG10" s="180"/>
      <c r="AH10" s="176"/>
      <c r="AI10" s="177"/>
      <c r="AJ10" s="177"/>
      <c r="AK10" s="178" t="str">
        <f t="shared" si="26"/>
        <v/>
      </c>
      <c r="AL10" s="179"/>
      <c r="AM10" s="179"/>
      <c r="AN10" s="179"/>
      <c r="AO10" s="178" t="str">
        <f t="shared" si="27"/>
        <v/>
      </c>
      <c r="AP10" s="180"/>
      <c r="AQ10" s="176"/>
      <c r="AR10" s="177"/>
      <c r="AS10" s="177"/>
      <c r="AT10" s="178" t="str">
        <f t="shared" si="28"/>
        <v/>
      </c>
      <c r="AU10" s="179"/>
      <c r="AV10" s="179"/>
      <c r="AW10" s="179"/>
      <c r="AX10" s="178" t="str">
        <f t="shared" si="29"/>
        <v/>
      </c>
      <c r="AY10" s="180"/>
      <c r="AZ10" s="176"/>
      <c r="BA10" s="177"/>
      <c r="BB10" s="177"/>
      <c r="BC10" s="178" t="str">
        <f t="shared" si="30"/>
        <v/>
      </c>
      <c r="BD10" s="179"/>
      <c r="BE10" s="179"/>
      <c r="BF10" s="179"/>
      <c r="BG10" s="178" t="str">
        <f t="shared" si="31"/>
        <v/>
      </c>
      <c r="BH10" s="180"/>
      <c r="BI10" s="176"/>
      <c r="BJ10" s="177"/>
      <c r="BK10" s="177"/>
      <c r="BL10" s="178" t="str">
        <f t="shared" si="32"/>
        <v/>
      </c>
      <c r="BM10" s="179"/>
      <c r="BN10" s="179"/>
      <c r="BO10" s="179"/>
      <c r="BP10" s="178" t="str">
        <f t="shared" si="33"/>
        <v/>
      </c>
      <c r="BQ10" s="180"/>
      <c r="BR10" s="176"/>
      <c r="BS10" s="177"/>
      <c r="BT10" s="177"/>
      <c r="BU10" s="178" t="str">
        <f t="shared" si="34"/>
        <v/>
      </c>
      <c r="BV10" s="179"/>
      <c r="BW10" s="179"/>
      <c r="BX10" s="179"/>
      <c r="BY10" s="178" t="str">
        <f t="shared" si="35"/>
        <v/>
      </c>
      <c r="BZ10" s="180"/>
      <c r="CA10" s="176"/>
      <c r="CB10" s="177"/>
      <c r="CC10" s="177"/>
      <c r="CD10" s="178" t="str">
        <f t="shared" si="36"/>
        <v/>
      </c>
      <c r="CE10" s="179"/>
      <c r="CF10" s="179"/>
      <c r="CG10" s="179"/>
      <c r="CH10" s="178" t="str">
        <f t="shared" si="37"/>
        <v/>
      </c>
      <c r="CI10" s="180"/>
      <c r="CJ10" s="176"/>
      <c r="CK10" s="177"/>
      <c r="CL10" s="177"/>
      <c r="CM10" s="178" t="str">
        <f t="shared" si="38"/>
        <v/>
      </c>
      <c r="CN10" s="179"/>
      <c r="CO10" s="179"/>
      <c r="CP10" s="179"/>
      <c r="CQ10" s="178" t="str">
        <f t="shared" si="39"/>
        <v/>
      </c>
      <c r="CR10" s="180"/>
      <c r="CS10" s="176"/>
      <c r="CT10" s="177"/>
      <c r="CU10" s="177"/>
      <c r="CV10" s="178" t="str">
        <f t="shared" si="40"/>
        <v/>
      </c>
      <c r="CW10" s="179"/>
      <c r="CX10" s="179"/>
      <c r="CY10" s="179"/>
      <c r="CZ10" s="178" t="str">
        <f t="shared" si="41"/>
        <v/>
      </c>
      <c r="DA10" s="180"/>
      <c r="DB10" s="176"/>
      <c r="DC10" s="177"/>
      <c r="DD10" s="177"/>
      <c r="DE10" s="178" t="str">
        <f t="shared" si="42"/>
        <v/>
      </c>
      <c r="DF10" s="179"/>
      <c r="DG10" s="179"/>
      <c r="DH10" s="179"/>
      <c r="DI10" s="178" t="str">
        <f t="shared" si="43"/>
        <v/>
      </c>
      <c r="DJ10" s="180"/>
      <c r="DK10" s="176"/>
      <c r="DL10" s="177"/>
      <c r="DM10" s="177"/>
      <c r="DN10" s="178" t="str">
        <f t="shared" si="44"/>
        <v/>
      </c>
      <c r="DO10" s="179"/>
      <c r="DP10" s="179"/>
      <c r="DQ10" s="179"/>
      <c r="DR10" s="178" t="str">
        <f t="shared" si="45"/>
        <v/>
      </c>
      <c r="DS10" s="180"/>
      <c r="DT10" s="176"/>
      <c r="DU10" s="177"/>
      <c r="DV10" s="177"/>
      <c r="DW10" s="178" t="str">
        <f t="shared" si="46"/>
        <v/>
      </c>
      <c r="DX10" s="179"/>
      <c r="DY10" s="179"/>
      <c r="DZ10" s="179"/>
      <c r="EA10" s="178" t="str">
        <f t="shared" si="47"/>
        <v/>
      </c>
      <c r="EB10" s="180"/>
      <c r="EF10" s="181">
        <f t="shared" si="48"/>
        <v>0</v>
      </c>
      <c r="EG10" s="181">
        <f t="shared" si="49"/>
        <v>0</v>
      </c>
      <c r="EH10" s="181">
        <f t="shared" si="50"/>
        <v>0</v>
      </c>
    </row>
    <row r="11" s="169" customFormat="1" ht="42.649999999999999" customHeight="1">
      <c r="A11" s="182" t="s">
        <v>703</v>
      </c>
      <c r="B11" s="171" t="str">
        <f>IF(INDEX('1. Informations administratives'!A13:J48,MATCH(A11,'1. Informations administratives'!A13:A48,2),2)&lt;&gt;"",INDEX('1. Informations administratives'!A13:J48,MATCH(A11,'1. Informations administratives'!A13:A48,2),2),"")</f>
        <v/>
      </c>
      <c r="C11" s="172" t="str">
        <f>IF(INDEX('1. Informations administratives'!A13:J48,MATCH(A11,'1. Informations administratives'!A13:A48,2),3)&lt;&gt;"",INDEX('1. Informations administratives'!A13:J48,MATCH(A11,'1. Informations administratives'!A13:A48,2),3),"")</f>
        <v/>
      </c>
      <c r="D11" s="173"/>
      <c r="E11" s="174"/>
      <c r="F11" s="175"/>
      <c r="G11" s="176"/>
      <c r="H11" s="177"/>
      <c r="I11" s="177"/>
      <c r="J11" s="178" t="str">
        <f t="shared" si="20"/>
        <v/>
      </c>
      <c r="K11" s="179"/>
      <c r="L11" s="179"/>
      <c r="M11" s="179"/>
      <c r="N11" s="178" t="str">
        <f t="shared" si="51"/>
        <v/>
      </c>
      <c r="O11" s="180"/>
      <c r="P11" s="176"/>
      <c r="Q11" s="177"/>
      <c r="R11" s="177"/>
      <c r="S11" s="178" t="str">
        <f t="shared" si="22"/>
        <v/>
      </c>
      <c r="T11" s="179"/>
      <c r="U11" s="179"/>
      <c r="V11" s="179"/>
      <c r="W11" s="178" t="str">
        <f t="shared" si="23"/>
        <v/>
      </c>
      <c r="X11" s="180"/>
      <c r="Y11" s="176"/>
      <c r="Z11" s="177"/>
      <c r="AA11" s="177"/>
      <c r="AB11" s="178" t="str">
        <f t="shared" si="24"/>
        <v/>
      </c>
      <c r="AC11" s="179"/>
      <c r="AD11" s="179"/>
      <c r="AE11" s="179"/>
      <c r="AF11" s="178" t="str">
        <f t="shared" si="25"/>
        <v/>
      </c>
      <c r="AG11" s="180"/>
      <c r="AH11" s="176"/>
      <c r="AI11" s="177"/>
      <c r="AJ11" s="177"/>
      <c r="AK11" s="178" t="str">
        <f t="shared" si="26"/>
        <v/>
      </c>
      <c r="AL11" s="179"/>
      <c r="AM11" s="179"/>
      <c r="AN11" s="179"/>
      <c r="AO11" s="178" t="str">
        <f t="shared" si="27"/>
        <v/>
      </c>
      <c r="AP11" s="180"/>
      <c r="AQ11" s="176"/>
      <c r="AR11" s="177"/>
      <c r="AS11" s="177"/>
      <c r="AT11" s="178" t="str">
        <f t="shared" si="28"/>
        <v/>
      </c>
      <c r="AU11" s="179"/>
      <c r="AV11" s="179"/>
      <c r="AW11" s="179"/>
      <c r="AX11" s="178" t="str">
        <f t="shared" si="29"/>
        <v/>
      </c>
      <c r="AY11" s="180"/>
      <c r="AZ11" s="176"/>
      <c r="BA11" s="177"/>
      <c r="BB11" s="177"/>
      <c r="BC11" s="178" t="str">
        <f t="shared" si="30"/>
        <v/>
      </c>
      <c r="BD11" s="179"/>
      <c r="BE11" s="179"/>
      <c r="BF11" s="179"/>
      <c r="BG11" s="178" t="str">
        <f t="shared" si="31"/>
        <v/>
      </c>
      <c r="BH11" s="180"/>
      <c r="BI11" s="176"/>
      <c r="BJ11" s="177"/>
      <c r="BK11" s="177"/>
      <c r="BL11" s="178" t="str">
        <f t="shared" si="32"/>
        <v/>
      </c>
      <c r="BM11" s="179"/>
      <c r="BN11" s="179"/>
      <c r="BO11" s="179"/>
      <c r="BP11" s="178" t="str">
        <f t="shared" si="33"/>
        <v/>
      </c>
      <c r="BQ11" s="180"/>
      <c r="BR11" s="176"/>
      <c r="BS11" s="177"/>
      <c r="BT11" s="177"/>
      <c r="BU11" s="178" t="str">
        <f t="shared" si="34"/>
        <v/>
      </c>
      <c r="BV11" s="179"/>
      <c r="BW11" s="179"/>
      <c r="BX11" s="179"/>
      <c r="BY11" s="178" t="str">
        <f t="shared" si="35"/>
        <v/>
      </c>
      <c r="BZ11" s="180"/>
      <c r="CA11" s="176"/>
      <c r="CB11" s="177"/>
      <c r="CC11" s="177"/>
      <c r="CD11" s="178" t="str">
        <f t="shared" si="36"/>
        <v/>
      </c>
      <c r="CE11" s="179"/>
      <c r="CF11" s="179"/>
      <c r="CG11" s="179"/>
      <c r="CH11" s="178" t="str">
        <f t="shared" si="37"/>
        <v/>
      </c>
      <c r="CI11" s="180"/>
      <c r="CJ11" s="176"/>
      <c r="CK11" s="177"/>
      <c r="CL11" s="177"/>
      <c r="CM11" s="178" t="str">
        <f t="shared" si="38"/>
        <v/>
      </c>
      <c r="CN11" s="179"/>
      <c r="CO11" s="179"/>
      <c r="CP11" s="179"/>
      <c r="CQ11" s="178" t="str">
        <f t="shared" si="39"/>
        <v/>
      </c>
      <c r="CR11" s="180"/>
      <c r="CS11" s="176"/>
      <c r="CT11" s="177"/>
      <c r="CU11" s="177"/>
      <c r="CV11" s="178" t="str">
        <f t="shared" si="40"/>
        <v/>
      </c>
      <c r="CW11" s="179"/>
      <c r="CX11" s="179"/>
      <c r="CY11" s="179"/>
      <c r="CZ11" s="178" t="str">
        <f t="shared" si="41"/>
        <v/>
      </c>
      <c r="DA11" s="180"/>
      <c r="DB11" s="176"/>
      <c r="DC11" s="177"/>
      <c r="DD11" s="177"/>
      <c r="DE11" s="178" t="str">
        <f t="shared" si="42"/>
        <v/>
      </c>
      <c r="DF11" s="179"/>
      <c r="DG11" s="179"/>
      <c r="DH11" s="179"/>
      <c r="DI11" s="178" t="str">
        <f t="shared" si="43"/>
        <v/>
      </c>
      <c r="DJ11" s="180"/>
      <c r="DK11" s="176"/>
      <c r="DL11" s="177"/>
      <c r="DM11" s="177"/>
      <c r="DN11" s="178" t="str">
        <f t="shared" si="44"/>
        <v/>
      </c>
      <c r="DO11" s="179"/>
      <c r="DP11" s="179"/>
      <c r="DQ11" s="179"/>
      <c r="DR11" s="178" t="str">
        <f t="shared" si="45"/>
        <v/>
      </c>
      <c r="DS11" s="180"/>
      <c r="DT11" s="176"/>
      <c r="DU11" s="177"/>
      <c r="DV11" s="177"/>
      <c r="DW11" s="178" t="str">
        <f t="shared" si="46"/>
        <v/>
      </c>
      <c r="DX11" s="179"/>
      <c r="DY11" s="179"/>
      <c r="DZ11" s="179"/>
      <c r="EA11" s="178" t="str">
        <f t="shared" si="47"/>
        <v/>
      </c>
      <c r="EB11" s="180"/>
      <c r="EF11" s="181">
        <f t="shared" si="48"/>
        <v>0</v>
      </c>
      <c r="EG11" s="181">
        <f t="shared" si="49"/>
        <v>0</v>
      </c>
      <c r="EH11" s="181">
        <f t="shared" si="50"/>
        <v>0</v>
      </c>
    </row>
    <row r="12" s="169" customFormat="1" ht="42.649999999999999" customHeight="1">
      <c r="A12" s="182" t="s">
        <v>705</v>
      </c>
      <c r="B12" s="171" t="str">
        <f>IF(INDEX('1. Informations administratives'!A14:J49,MATCH(A12,'1. Informations administratives'!A14:A49,2),2)&lt;&gt;"",INDEX('1. Informations administratives'!A14:J49,MATCH(A12,'1. Informations administratives'!A14:A49,2),2),"")</f>
        <v/>
      </c>
      <c r="C12" s="172" t="str">
        <f>IF(INDEX('1. Informations administratives'!A14:J49,MATCH(A12,'1. Informations administratives'!A14:A49,2),3)&lt;&gt;"",INDEX('1. Informations administratives'!A14:J49,MATCH(A12,'1. Informations administratives'!A14:A49,2),3),"")</f>
        <v/>
      </c>
      <c r="D12" s="173"/>
      <c r="E12" s="174"/>
      <c r="F12" s="175"/>
      <c r="G12" s="176"/>
      <c r="H12" s="177"/>
      <c r="I12" s="177"/>
      <c r="J12" s="178" t="str">
        <f t="shared" si="20"/>
        <v/>
      </c>
      <c r="K12" s="179"/>
      <c r="L12" s="179"/>
      <c r="M12" s="179"/>
      <c r="N12" s="178" t="str">
        <f t="shared" si="51"/>
        <v/>
      </c>
      <c r="O12" s="180"/>
      <c r="P12" s="176"/>
      <c r="Q12" s="177"/>
      <c r="R12" s="177"/>
      <c r="S12" s="178" t="str">
        <f t="shared" si="22"/>
        <v/>
      </c>
      <c r="T12" s="179"/>
      <c r="U12" s="179"/>
      <c r="V12" s="179"/>
      <c r="W12" s="178" t="str">
        <f t="shared" si="23"/>
        <v/>
      </c>
      <c r="X12" s="180"/>
      <c r="Y12" s="176"/>
      <c r="Z12" s="177"/>
      <c r="AA12" s="177"/>
      <c r="AB12" s="178" t="str">
        <f t="shared" si="24"/>
        <v/>
      </c>
      <c r="AC12" s="179"/>
      <c r="AD12" s="179"/>
      <c r="AE12" s="179"/>
      <c r="AF12" s="178" t="str">
        <f t="shared" si="25"/>
        <v/>
      </c>
      <c r="AG12" s="180"/>
      <c r="AH12" s="176"/>
      <c r="AI12" s="177"/>
      <c r="AJ12" s="177"/>
      <c r="AK12" s="178" t="str">
        <f t="shared" si="26"/>
        <v/>
      </c>
      <c r="AL12" s="179"/>
      <c r="AM12" s="179"/>
      <c r="AN12" s="179"/>
      <c r="AO12" s="178" t="str">
        <f t="shared" si="27"/>
        <v/>
      </c>
      <c r="AP12" s="180"/>
      <c r="AQ12" s="176"/>
      <c r="AR12" s="177"/>
      <c r="AS12" s="177"/>
      <c r="AT12" s="178" t="str">
        <f t="shared" si="28"/>
        <v/>
      </c>
      <c r="AU12" s="179"/>
      <c r="AV12" s="179"/>
      <c r="AW12" s="179"/>
      <c r="AX12" s="178" t="str">
        <f t="shared" si="29"/>
        <v/>
      </c>
      <c r="AY12" s="180"/>
      <c r="AZ12" s="176"/>
      <c r="BA12" s="177"/>
      <c r="BB12" s="177"/>
      <c r="BC12" s="178" t="str">
        <f t="shared" si="30"/>
        <v/>
      </c>
      <c r="BD12" s="179"/>
      <c r="BE12" s="179"/>
      <c r="BF12" s="179"/>
      <c r="BG12" s="178" t="str">
        <f t="shared" si="31"/>
        <v/>
      </c>
      <c r="BH12" s="180"/>
      <c r="BI12" s="176"/>
      <c r="BJ12" s="177"/>
      <c r="BK12" s="177"/>
      <c r="BL12" s="178" t="str">
        <f t="shared" si="32"/>
        <v/>
      </c>
      <c r="BM12" s="179"/>
      <c r="BN12" s="179"/>
      <c r="BO12" s="179"/>
      <c r="BP12" s="178" t="str">
        <f t="shared" si="33"/>
        <v/>
      </c>
      <c r="BQ12" s="180"/>
      <c r="BR12" s="176"/>
      <c r="BS12" s="177"/>
      <c r="BT12" s="177"/>
      <c r="BU12" s="178" t="str">
        <f t="shared" si="34"/>
        <v/>
      </c>
      <c r="BV12" s="179"/>
      <c r="BW12" s="179"/>
      <c r="BX12" s="179"/>
      <c r="BY12" s="178" t="str">
        <f t="shared" si="35"/>
        <v/>
      </c>
      <c r="BZ12" s="180"/>
      <c r="CA12" s="176"/>
      <c r="CB12" s="177"/>
      <c r="CC12" s="177"/>
      <c r="CD12" s="178" t="str">
        <f t="shared" si="36"/>
        <v/>
      </c>
      <c r="CE12" s="179"/>
      <c r="CF12" s="179"/>
      <c r="CG12" s="179"/>
      <c r="CH12" s="178" t="str">
        <f t="shared" si="37"/>
        <v/>
      </c>
      <c r="CI12" s="180"/>
      <c r="CJ12" s="176"/>
      <c r="CK12" s="177"/>
      <c r="CL12" s="177"/>
      <c r="CM12" s="178" t="str">
        <f t="shared" si="38"/>
        <v/>
      </c>
      <c r="CN12" s="179"/>
      <c r="CO12" s="179"/>
      <c r="CP12" s="179"/>
      <c r="CQ12" s="178" t="str">
        <f t="shared" si="39"/>
        <v/>
      </c>
      <c r="CR12" s="180"/>
      <c r="CS12" s="176"/>
      <c r="CT12" s="177"/>
      <c r="CU12" s="177"/>
      <c r="CV12" s="178" t="str">
        <f t="shared" si="40"/>
        <v/>
      </c>
      <c r="CW12" s="179"/>
      <c r="CX12" s="179"/>
      <c r="CY12" s="179"/>
      <c r="CZ12" s="178" t="str">
        <f t="shared" si="41"/>
        <v/>
      </c>
      <c r="DA12" s="180"/>
      <c r="DB12" s="176"/>
      <c r="DC12" s="177"/>
      <c r="DD12" s="177"/>
      <c r="DE12" s="178" t="str">
        <f t="shared" si="42"/>
        <v/>
      </c>
      <c r="DF12" s="179"/>
      <c r="DG12" s="179"/>
      <c r="DH12" s="179"/>
      <c r="DI12" s="178" t="str">
        <f t="shared" si="43"/>
        <v/>
      </c>
      <c r="DJ12" s="180"/>
      <c r="DK12" s="176"/>
      <c r="DL12" s="177"/>
      <c r="DM12" s="177"/>
      <c r="DN12" s="178" t="str">
        <f t="shared" si="44"/>
        <v/>
      </c>
      <c r="DO12" s="179"/>
      <c r="DP12" s="179"/>
      <c r="DQ12" s="179"/>
      <c r="DR12" s="178" t="str">
        <f t="shared" si="45"/>
        <v/>
      </c>
      <c r="DS12" s="180"/>
      <c r="DT12" s="176"/>
      <c r="DU12" s="177"/>
      <c r="DV12" s="177"/>
      <c r="DW12" s="178" t="str">
        <f t="shared" si="46"/>
        <v/>
      </c>
      <c r="DX12" s="179"/>
      <c r="DY12" s="179"/>
      <c r="DZ12" s="179"/>
      <c r="EA12" s="178" t="str">
        <f t="shared" si="47"/>
        <v/>
      </c>
      <c r="EB12" s="180"/>
      <c r="EF12" s="181">
        <f t="shared" si="48"/>
        <v>0</v>
      </c>
      <c r="EG12" s="181">
        <f t="shared" si="49"/>
        <v>0</v>
      </c>
      <c r="EH12" s="181">
        <f t="shared" si="50"/>
        <v>0</v>
      </c>
    </row>
    <row r="13" s="169" customFormat="1" ht="42.649999999999999" customHeight="1">
      <c r="A13" s="182" t="s">
        <v>707</v>
      </c>
      <c r="B13" s="171" t="str">
        <f>IF(INDEX('1. Informations administratives'!A15:J50,MATCH(A13,'1. Informations administratives'!A15:A50,2),2)&lt;&gt;"",INDEX('1. Informations administratives'!A15:J50,MATCH(A13,'1. Informations administratives'!A15:A50,2),2),"")</f>
        <v/>
      </c>
      <c r="C13" s="172" t="str">
        <f>IF(INDEX('1. Informations administratives'!A15:J50,MATCH(A13,'1. Informations administratives'!A15:A50,2),3)&lt;&gt;"",INDEX('1. Informations administratives'!A15:J50,MATCH(A13,'1. Informations administratives'!A15:A50,2),3),"")</f>
        <v/>
      </c>
      <c r="D13" s="173"/>
      <c r="E13" s="174"/>
      <c r="F13" s="175"/>
      <c r="G13" s="176"/>
      <c r="H13" s="177"/>
      <c r="I13" s="177"/>
      <c r="J13" s="178" t="str">
        <f t="shared" si="20"/>
        <v/>
      </c>
      <c r="K13" s="179"/>
      <c r="L13" s="179"/>
      <c r="M13" s="179"/>
      <c r="N13" s="178" t="str">
        <f t="shared" si="51"/>
        <v/>
      </c>
      <c r="O13" s="180"/>
      <c r="P13" s="176"/>
      <c r="Q13" s="177"/>
      <c r="R13" s="177"/>
      <c r="S13" s="178" t="str">
        <f t="shared" si="22"/>
        <v/>
      </c>
      <c r="T13" s="179"/>
      <c r="U13" s="179"/>
      <c r="V13" s="179"/>
      <c r="W13" s="178" t="str">
        <f t="shared" si="23"/>
        <v/>
      </c>
      <c r="X13" s="180"/>
      <c r="Y13" s="176"/>
      <c r="Z13" s="177"/>
      <c r="AA13" s="177"/>
      <c r="AB13" s="178" t="str">
        <f t="shared" si="24"/>
        <v/>
      </c>
      <c r="AC13" s="179"/>
      <c r="AD13" s="179"/>
      <c r="AE13" s="179"/>
      <c r="AF13" s="178" t="str">
        <f t="shared" si="25"/>
        <v/>
      </c>
      <c r="AG13" s="180"/>
      <c r="AH13" s="176"/>
      <c r="AI13" s="177"/>
      <c r="AJ13" s="177"/>
      <c r="AK13" s="178" t="str">
        <f t="shared" si="26"/>
        <v/>
      </c>
      <c r="AL13" s="179"/>
      <c r="AM13" s="179"/>
      <c r="AN13" s="179"/>
      <c r="AO13" s="178" t="str">
        <f t="shared" si="27"/>
        <v/>
      </c>
      <c r="AP13" s="180"/>
      <c r="AQ13" s="176"/>
      <c r="AR13" s="177"/>
      <c r="AS13" s="177"/>
      <c r="AT13" s="178" t="str">
        <f t="shared" si="28"/>
        <v/>
      </c>
      <c r="AU13" s="179"/>
      <c r="AV13" s="179"/>
      <c r="AW13" s="179"/>
      <c r="AX13" s="178" t="str">
        <f t="shared" si="29"/>
        <v/>
      </c>
      <c r="AY13" s="180"/>
      <c r="AZ13" s="176"/>
      <c r="BA13" s="177"/>
      <c r="BB13" s="177"/>
      <c r="BC13" s="178" t="str">
        <f t="shared" si="30"/>
        <v/>
      </c>
      <c r="BD13" s="179"/>
      <c r="BE13" s="179"/>
      <c r="BF13" s="179"/>
      <c r="BG13" s="178" t="str">
        <f t="shared" si="31"/>
        <v/>
      </c>
      <c r="BH13" s="180"/>
      <c r="BI13" s="176"/>
      <c r="BJ13" s="177"/>
      <c r="BK13" s="177"/>
      <c r="BL13" s="178" t="str">
        <f t="shared" si="32"/>
        <v/>
      </c>
      <c r="BM13" s="179"/>
      <c r="BN13" s="179"/>
      <c r="BO13" s="179"/>
      <c r="BP13" s="178" t="str">
        <f t="shared" si="33"/>
        <v/>
      </c>
      <c r="BQ13" s="180"/>
      <c r="BR13" s="176"/>
      <c r="BS13" s="177"/>
      <c r="BT13" s="177"/>
      <c r="BU13" s="178" t="str">
        <f t="shared" si="34"/>
        <v/>
      </c>
      <c r="BV13" s="179"/>
      <c r="BW13" s="179"/>
      <c r="BX13" s="179"/>
      <c r="BY13" s="178" t="str">
        <f t="shared" si="35"/>
        <v/>
      </c>
      <c r="BZ13" s="180"/>
      <c r="CA13" s="176"/>
      <c r="CB13" s="177"/>
      <c r="CC13" s="177"/>
      <c r="CD13" s="178" t="str">
        <f t="shared" si="36"/>
        <v/>
      </c>
      <c r="CE13" s="179"/>
      <c r="CF13" s="179"/>
      <c r="CG13" s="179"/>
      <c r="CH13" s="178" t="str">
        <f t="shared" si="37"/>
        <v/>
      </c>
      <c r="CI13" s="180"/>
      <c r="CJ13" s="176"/>
      <c r="CK13" s="177"/>
      <c r="CL13" s="177"/>
      <c r="CM13" s="178" t="str">
        <f t="shared" si="38"/>
        <v/>
      </c>
      <c r="CN13" s="179"/>
      <c r="CO13" s="179"/>
      <c r="CP13" s="179"/>
      <c r="CQ13" s="178" t="str">
        <f t="shared" si="39"/>
        <v/>
      </c>
      <c r="CR13" s="180"/>
      <c r="CS13" s="176"/>
      <c r="CT13" s="177"/>
      <c r="CU13" s="177"/>
      <c r="CV13" s="178" t="str">
        <f t="shared" si="40"/>
        <v/>
      </c>
      <c r="CW13" s="179"/>
      <c r="CX13" s="179"/>
      <c r="CY13" s="179"/>
      <c r="CZ13" s="178" t="str">
        <f t="shared" si="41"/>
        <v/>
      </c>
      <c r="DA13" s="180"/>
      <c r="DB13" s="176"/>
      <c r="DC13" s="177"/>
      <c r="DD13" s="177"/>
      <c r="DE13" s="178" t="str">
        <f t="shared" si="42"/>
        <v/>
      </c>
      <c r="DF13" s="179"/>
      <c r="DG13" s="179"/>
      <c r="DH13" s="179"/>
      <c r="DI13" s="178" t="str">
        <f t="shared" si="43"/>
        <v/>
      </c>
      <c r="DJ13" s="180"/>
      <c r="DK13" s="176"/>
      <c r="DL13" s="177"/>
      <c r="DM13" s="177"/>
      <c r="DN13" s="178" t="str">
        <f t="shared" si="44"/>
        <v/>
      </c>
      <c r="DO13" s="179"/>
      <c r="DP13" s="179"/>
      <c r="DQ13" s="179"/>
      <c r="DR13" s="178" t="str">
        <f t="shared" si="45"/>
        <v/>
      </c>
      <c r="DS13" s="180"/>
      <c r="DT13" s="176"/>
      <c r="DU13" s="177"/>
      <c r="DV13" s="177"/>
      <c r="DW13" s="178" t="str">
        <f t="shared" si="46"/>
        <v/>
      </c>
      <c r="DX13" s="179"/>
      <c r="DY13" s="179"/>
      <c r="DZ13" s="179"/>
      <c r="EA13" s="178" t="str">
        <f t="shared" si="47"/>
        <v/>
      </c>
      <c r="EB13" s="180"/>
      <c r="EF13" s="181">
        <f t="shared" si="48"/>
        <v>0</v>
      </c>
      <c r="EG13" s="181">
        <f t="shared" si="49"/>
        <v>0</v>
      </c>
      <c r="EH13" s="181">
        <f t="shared" si="50"/>
        <v>0</v>
      </c>
    </row>
    <row r="14" s="169" customFormat="1" ht="42.649999999999999" customHeight="1">
      <c r="A14" s="182" t="s">
        <v>709</v>
      </c>
      <c r="B14" s="171" t="str">
        <f>IF(INDEX('1. Informations administratives'!A16:J51,MATCH(A14,'1. Informations administratives'!A16:A51,2),2)&lt;&gt;"",INDEX('1. Informations administratives'!A16:J51,MATCH(A14,'1. Informations administratives'!A16:A51,2),2),"")</f>
        <v/>
      </c>
      <c r="C14" s="172" t="str">
        <f>IF(INDEX('1. Informations administratives'!A16:J51,MATCH(A14,'1. Informations administratives'!A16:A51,2),3)&lt;&gt;"",INDEX('1. Informations administratives'!A16:J51,MATCH(A14,'1. Informations administratives'!A16:A51,2),3),"")</f>
        <v/>
      </c>
      <c r="D14" s="173"/>
      <c r="E14" s="174"/>
      <c r="F14" s="175"/>
      <c r="G14" s="176"/>
      <c r="H14" s="177"/>
      <c r="I14" s="177"/>
      <c r="J14" s="178" t="str">
        <f t="shared" si="20"/>
        <v/>
      </c>
      <c r="K14" s="179"/>
      <c r="L14" s="179"/>
      <c r="M14" s="179"/>
      <c r="N14" s="178" t="str">
        <f t="shared" si="51"/>
        <v/>
      </c>
      <c r="O14" s="180"/>
      <c r="P14" s="176"/>
      <c r="Q14" s="177"/>
      <c r="R14" s="177"/>
      <c r="S14" s="178" t="str">
        <f t="shared" si="22"/>
        <v/>
      </c>
      <c r="T14" s="179"/>
      <c r="U14" s="179"/>
      <c r="V14" s="179"/>
      <c r="W14" s="178" t="str">
        <f t="shared" si="23"/>
        <v/>
      </c>
      <c r="X14" s="180"/>
      <c r="Y14" s="176"/>
      <c r="Z14" s="177"/>
      <c r="AA14" s="177"/>
      <c r="AB14" s="178" t="str">
        <f t="shared" si="24"/>
        <v/>
      </c>
      <c r="AC14" s="179"/>
      <c r="AD14" s="179"/>
      <c r="AE14" s="179"/>
      <c r="AF14" s="178" t="str">
        <f t="shared" si="25"/>
        <v/>
      </c>
      <c r="AG14" s="180"/>
      <c r="AH14" s="176"/>
      <c r="AI14" s="177"/>
      <c r="AJ14" s="177"/>
      <c r="AK14" s="178" t="str">
        <f t="shared" si="26"/>
        <v/>
      </c>
      <c r="AL14" s="179"/>
      <c r="AM14" s="179"/>
      <c r="AN14" s="179"/>
      <c r="AO14" s="178" t="str">
        <f t="shared" si="27"/>
        <v/>
      </c>
      <c r="AP14" s="180"/>
      <c r="AQ14" s="176"/>
      <c r="AR14" s="177"/>
      <c r="AS14" s="177"/>
      <c r="AT14" s="178" t="str">
        <f t="shared" si="28"/>
        <v/>
      </c>
      <c r="AU14" s="179"/>
      <c r="AV14" s="179"/>
      <c r="AW14" s="179"/>
      <c r="AX14" s="178" t="str">
        <f t="shared" si="29"/>
        <v/>
      </c>
      <c r="AY14" s="180"/>
      <c r="AZ14" s="176"/>
      <c r="BA14" s="177"/>
      <c r="BB14" s="177"/>
      <c r="BC14" s="178" t="str">
        <f t="shared" si="30"/>
        <v/>
      </c>
      <c r="BD14" s="179"/>
      <c r="BE14" s="179"/>
      <c r="BF14" s="179"/>
      <c r="BG14" s="178" t="str">
        <f t="shared" si="31"/>
        <v/>
      </c>
      <c r="BH14" s="180"/>
      <c r="BI14" s="176"/>
      <c r="BJ14" s="177"/>
      <c r="BK14" s="177"/>
      <c r="BL14" s="178" t="str">
        <f t="shared" si="32"/>
        <v/>
      </c>
      <c r="BM14" s="179"/>
      <c r="BN14" s="179"/>
      <c r="BO14" s="179"/>
      <c r="BP14" s="178" t="str">
        <f t="shared" si="33"/>
        <v/>
      </c>
      <c r="BQ14" s="180"/>
      <c r="BR14" s="176"/>
      <c r="BS14" s="177"/>
      <c r="BT14" s="177"/>
      <c r="BU14" s="178" t="str">
        <f t="shared" si="34"/>
        <v/>
      </c>
      <c r="BV14" s="179"/>
      <c r="BW14" s="179"/>
      <c r="BX14" s="179"/>
      <c r="BY14" s="178" t="str">
        <f t="shared" si="35"/>
        <v/>
      </c>
      <c r="BZ14" s="180"/>
      <c r="CA14" s="176"/>
      <c r="CB14" s="177"/>
      <c r="CC14" s="177"/>
      <c r="CD14" s="178" t="str">
        <f t="shared" si="36"/>
        <v/>
      </c>
      <c r="CE14" s="179"/>
      <c r="CF14" s="179"/>
      <c r="CG14" s="179"/>
      <c r="CH14" s="178" t="str">
        <f t="shared" si="37"/>
        <v/>
      </c>
      <c r="CI14" s="180"/>
      <c r="CJ14" s="176"/>
      <c r="CK14" s="177"/>
      <c r="CL14" s="177"/>
      <c r="CM14" s="178" t="str">
        <f t="shared" si="38"/>
        <v/>
      </c>
      <c r="CN14" s="179"/>
      <c r="CO14" s="179"/>
      <c r="CP14" s="179"/>
      <c r="CQ14" s="178" t="str">
        <f t="shared" si="39"/>
        <v/>
      </c>
      <c r="CR14" s="180"/>
      <c r="CS14" s="176"/>
      <c r="CT14" s="177"/>
      <c r="CU14" s="177"/>
      <c r="CV14" s="178" t="str">
        <f t="shared" si="40"/>
        <v/>
      </c>
      <c r="CW14" s="179"/>
      <c r="CX14" s="179"/>
      <c r="CY14" s="179"/>
      <c r="CZ14" s="178" t="str">
        <f t="shared" si="41"/>
        <v/>
      </c>
      <c r="DA14" s="180"/>
      <c r="DB14" s="176"/>
      <c r="DC14" s="177"/>
      <c r="DD14" s="177"/>
      <c r="DE14" s="178" t="str">
        <f t="shared" si="42"/>
        <v/>
      </c>
      <c r="DF14" s="179"/>
      <c r="DG14" s="179"/>
      <c r="DH14" s="179"/>
      <c r="DI14" s="178" t="str">
        <f t="shared" si="43"/>
        <v/>
      </c>
      <c r="DJ14" s="180"/>
      <c r="DK14" s="176"/>
      <c r="DL14" s="177"/>
      <c r="DM14" s="177"/>
      <c r="DN14" s="178" t="str">
        <f t="shared" si="44"/>
        <v/>
      </c>
      <c r="DO14" s="179"/>
      <c r="DP14" s="179"/>
      <c r="DQ14" s="179"/>
      <c r="DR14" s="178" t="str">
        <f t="shared" si="45"/>
        <v/>
      </c>
      <c r="DS14" s="180"/>
      <c r="DT14" s="176"/>
      <c r="DU14" s="177"/>
      <c r="DV14" s="177"/>
      <c r="DW14" s="178" t="str">
        <f t="shared" si="46"/>
        <v/>
      </c>
      <c r="DX14" s="179"/>
      <c r="DY14" s="179"/>
      <c r="DZ14" s="179"/>
      <c r="EA14" s="178" t="str">
        <f t="shared" si="47"/>
        <v/>
      </c>
      <c r="EB14" s="180"/>
      <c r="EF14" s="181">
        <f t="shared" si="48"/>
        <v>0</v>
      </c>
      <c r="EG14" s="181">
        <f t="shared" si="49"/>
        <v>0</v>
      </c>
      <c r="EH14" s="181">
        <f t="shared" si="50"/>
        <v>0</v>
      </c>
    </row>
    <row r="15" s="169" customFormat="1" ht="42.649999999999999" customHeight="1">
      <c r="A15" s="182" t="s">
        <v>710</v>
      </c>
      <c r="B15" s="171" t="str">
        <f>IF(INDEX('1. Informations administratives'!A17:J52,MATCH(A15,'1. Informations administratives'!A17:A52,2),2)&lt;&gt;"",INDEX('1. Informations administratives'!A17:J52,MATCH(A15,'1. Informations administratives'!A17:A52,2),2),"")</f>
        <v/>
      </c>
      <c r="C15" s="172" t="str">
        <f>IF(INDEX('1. Informations administratives'!A17:J52,MATCH(A15,'1. Informations administratives'!A17:A52,2),3)&lt;&gt;"",INDEX('1. Informations administratives'!A17:J52,MATCH(A15,'1. Informations administratives'!A17:A52,2),3),"")</f>
        <v/>
      </c>
      <c r="D15" s="173"/>
      <c r="E15" s="174"/>
      <c r="F15" s="175"/>
      <c r="G15" s="176"/>
      <c r="H15" s="177"/>
      <c r="I15" s="177"/>
      <c r="J15" s="178" t="str">
        <f t="shared" si="20"/>
        <v/>
      </c>
      <c r="K15" s="179"/>
      <c r="L15" s="179"/>
      <c r="M15" s="179"/>
      <c r="N15" s="178" t="str">
        <f t="shared" si="51"/>
        <v/>
      </c>
      <c r="O15" s="180"/>
      <c r="P15" s="176"/>
      <c r="Q15" s="177"/>
      <c r="R15" s="177"/>
      <c r="S15" s="178" t="str">
        <f t="shared" si="22"/>
        <v/>
      </c>
      <c r="T15" s="179"/>
      <c r="U15" s="179"/>
      <c r="V15" s="179"/>
      <c r="W15" s="178" t="str">
        <f t="shared" si="23"/>
        <v/>
      </c>
      <c r="X15" s="180"/>
      <c r="Y15" s="176"/>
      <c r="Z15" s="177"/>
      <c r="AA15" s="177"/>
      <c r="AB15" s="178" t="str">
        <f t="shared" si="24"/>
        <v/>
      </c>
      <c r="AC15" s="179"/>
      <c r="AD15" s="179"/>
      <c r="AE15" s="179"/>
      <c r="AF15" s="178" t="str">
        <f t="shared" si="25"/>
        <v/>
      </c>
      <c r="AG15" s="180"/>
      <c r="AH15" s="176"/>
      <c r="AI15" s="177"/>
      <c r="AJ15" s="177"/>
      <c r="AK15" s="178" t="str">
        <f t="shared" si="26"/>
        <v/>
      </c>
      <c r="AL15" s="179"/>
      <c r="AM15" s="179"/>
      <c r="AN15" s="179"/>
      <c r="AO15" s="178" t="str">
        <f t="shared" si="27"/>
        <v/>
      </c>
      <c r="AP15" s="180"/>
      <c r="AQ15" s="176"/>
      <c r="AR15" s="177"/>
      <c r="AS15" s="177"/>
      <c r="AT15" s="178" t="str">
        <f t="shared" si="28"/>
        <v/>
      </c>
      <c r="AU15" s="179"/>
      <c r="AV15" s="179"/>
      <c r="AW15" s="179"/>
      <c r="AX15" s="178" t="str">
        <f t="shared" si="29"/>
        <v/>
      </c>
      <c r="AY15" s="180"/>
      <c r="AZ15" s="176"/>
      <c r="BA15" s="177"/>
      <c r="BB15" s="177"/>
      <c r="BC15" s="178" t="str">
        <f t="shared" si="30"/>
        <v/>
      </c>
      <c r="BD15" s="179"/>
      <c r="BE15" s="179"/>
      <c r="BF15" s="179"/>
      <c r="BG15" s="178" t="str">
        <f t="shared" si="31"/>
        <v/>
      </c>
      <c r="BH15" s="180"/>
      <c r="BI15" s="176"/>
      <c r="BJ15" s="177"/>
      <c r="BK15" s="177"/>
      <c r="BL15" s="178" t="str">
        <f t="shared" si="32"/>
        <v/>
      </c>
      <c r="BM15" s="179"/>
      <c r="BN15" s="179"/>
      <c r="BO15" s="179"/>
      <c r="BP15" s="178" t="str">
        <f t="shared" si="33"/>
        <v/>
      </c>
      <c r="BQ15" s="180"/>
      <c r="BR15" s="176"/>
      <c r="BS15" s="177"/>
      <c r="BT15" s="177"/>
      <c r="BU15" s="178" t="str">
        <f t="shared" si="34"/>
        <v/>
      </c>
      <c r="BV15" s="179"/>
      <c r="BW15" s="179"/>
      <c r="BX15" s="179"/>
      <c r="BY15" s="178" t="str">
        <f t="shared" si="35"/>
        <v/>
      </c>
      <c r="BZ15" s="180"/>
      <c r="CA15" s="176"/>
      <c r="CB15" s="177"/>
      <c r="CC15" s="177"/>
      <c r="CD15" s="178" t="str">
        <f t="shared" si="36"/>
        <v/>
      </c>
      <c r="CE15" s="179"/>
      <c r="CF15" s="179"/>
      <c r="CG15" s="179"/>
      <c r="CH15" s="178" t="str">
        <f t="shared" si="37"/>
        <v/>
      </c>
      <c r="CI15" s="180"/>
      <c r="CJ15" s="176"/>
      <c r="CK15" s="177"/>
      <c r="CL15" s="177"/>
      <c r="CM15" s="178" t="str">
        <f t="shared" si="38"/>
        <v/>
      </c>
      <c r="CN15" s="179"/>
      <c r="CO15" s="179"/>
      <c r="CP15" s="179"/>
      <c r="CQ15" s="178" t="str">
        <f t="shared" si="39"/>
        <v/>
      </c>
      <c r="CR15" s="180"/>
      <c r="CS15" s="176"/>
      <c r="CT15" s="177"/>
      <c r="CU15" s="177"/>
      <c r="CV15" s="178" t="str">
        <f t="shared" si="40"/>
        <v/>
      </c>
      <c r="CW15" s="179"/>
      <c r="CX15" s="179"/>
      <c r="CY15" s="179"/>
      <c r="CZ15" s="178" t="str">
        <f t="shared" si="41"/>
        <v/>
      </c>
      <c r="DA15" s="180"/>
      <c r="DB15" s="176"/>
      <c r="DC15" s="177"/>
      <c r="DD15" s="177"/>
      <c r="DE15" s="178" t="str">
        <f t="shared" si="42"/>
        <v/>
      </c>
      <c r="DF15" s="179"/>
      <c r="DG15" s="179"/>
      <c r="DH15" s="179"/>
      <c r="DI15" s="178" t="str">
        <f t="shared" si="43"/>
        <v/>
      </c>
      <c r="DJ15" s="180"/>
      <c r="DK15" s="176"/>
      <c r="DL15" s="177"/>
      <c r="DM15" s="177"/>
      <c r="DN15" s="178" t="str">
        <f t="shared" si="44"/>
        <v/>
      </c>
      <c r="DO15" s="179"/>
      <c r="DP15" s="179"/>
      <c r="DQ15" s="179"/>
      <c r="DR15" s="178" t="str">
        <f t="shared" si="45"/>
        <v/>
      </c>
      <c r="DS15" s="180"/>
      <c r="DT15" s="176"/>
      <c r="DU15" s="177"/>
      <c r="DV15" s="177"/>
      <c r="DW15" s="178" t="str">
        <f t="shared" si="46"/>
        <v/>
      </c>
      <c r="DX15" s="179"/>
      <c r="DY15" s="179"/>
      <c r="DZ15" s="179"/>
      <c r="EA15" s="178" t="str">
        <f t="shared" si="47"/>
        <v/>
      </c>
      <c r="EB15" s="180"/>
      <c r="EF15" s="181">
        <f t="shared" si="48"/>
        <v>0</v>
      </c>
      <c r="EG15" s="181">
        <f t="shared" si="49"/>
        <v>0</v>
      </c>
      <c r="EH15" s="181">
        <f t="shared" si="50"/>
        <v>0</v>
      </c>
    </row>
    <row r="16" s="169" customFormat="1" ht="42.649999999999999" customHeight="1">
      <c r="A16" s="182" t="s">
        <v>711</v>
      </c>
      <c r="B16" s="171" t="str">
        <f>IF(INDEX('1. Informations administratives'!A18:J53,MATCH(A16,'1. Informations administratives'!A18:A53,2),2)&lt;&gt;"",INDEX('1. Informations administratives'!A18:J53,MATCH(A16,'1. Informations administratives'!A18:A53,2),2),"")</f>
        <v/>
      </c>
      <c r="C16" s="172" t="str">
        <f>IF(INDEX('1. Informations administratives'!A18:J53,MATCH(A16,'1. Informations administratives'!A18:A53,2),3)&lt;&gt;"",INDEX('1. Informations administratives'!A18:J53,MATCH(A16,'1. Informations administratives'!A18:A53,2),3),"")</f>
        <v/>
      </c>
      <c r="D16" s="173"/>
      <c r="E16" s="174"/>
      <c r="F16" s="175"/>
      <c r="G16" s="176"/>
      <c r="H16" s="177"/>
      <c r="I16" s="177"/>
      <c r="J16" s="178" t="str">
        <f t="shared" si="20"/>
        <v/>
      </c>
      <c r="K16" s="179"/>
      <c r="L16" s="179"/>
      <c r="M16" s="179"/>
      <c r="N16" s="178" t="str">
        <f t="shared" si="51"/>
        <v/>
      </c>
      <c r="O16" s="180"/>
      <c r="P16" s="176"/>
      <c r="Q16" s="177"/>
      <c r="R16" s="177"/>
      <c r="S16" s="178" t="str">
        <f t="shared" si="22"/>
        <v/>
      </c>
      <c r="T16" s="179"/>
      <c r="U16" s="179"/>
      <c r="V16" s="179"/>
      <c r="W16" s="178" t="str">
        <f t="shared" si="23"/>
        <v/>
      </c>
      <c r="X16" s="180"/>
      <c r="Y16" s="176"/>
      <c r="Z16" s="177"/>
      <c r="AA16" s="177"/>
      <c r="AB16" s="178" t="str">
        <f t="shared" si="24"/>
        <v/>
      </c>
      <c r="AC16" s="179"/>
      <c r="AD16" s="179"/>
      <c r="AE16" s="179"/>
      <c r="AF16" s="178" t="str">
        <f t="shared" si="25"/>
        <v/>
      </c>
      <c r="AG16" s="180"/>
      <c r="AH16" s="176"/>
      <c r="AI16" s="177"/>
      <c r="AJ16" s="177"/>
      <c r="AK16" s="178" t="str">
        <f t="shared" si="26"/>
        <v/>
      </c>
      <c r="AL16" s="179"/>
      <c r="AM16" s="179"/>
      <c r="AN16" s="179"/>
      <c r="AO16" s="178" t="str">
        <f t="shared" si="27"/>
        <v/>
      </c>
      <c r="AP16" s="180"/>
      <c r="AQ16" s="176"/>
      <c r="AR16" s="177"/>
      <c r="AS16" s="177"/>
      <c r="AT16" s="178" t="str">
        <f t="shared" si="28"/>
        <v/>
      </c>
      <c r="AU16" s="179"/>
      <c r="AV16" s="179"/>
      <c r="AW16" s="179"/>
      <c r="AX16" s="178" t="str">
        <f t="shared" si="29"/>
        <v/>
      </c>
      <c r="AY16" s="180"/>
      <c r="AZ16" s="176"/>
      <c r="BA16" s="177"/>
      <c r="BB16" s="177"/>
      <c r="BC16" s="178" t="str">
        <f t="shared" si="30"/>
        <v/>
      </c>
      <c r="BD16" s="179"/>
      <c r="BE16" s="179"/>
      <c r="BF16" s="179"/>
      <c r="BG16" s="178" t="str">
        <f t="shared" si="31"/>
        <v/>
      </c>
      <c r="BH16" s="180"/>
      <c r="BI16" s="176"/>
      <c r="BJ16" s="177"/>
      <c r="BK16" s="177"/>
      <c r="BL16" s="178" t="str">
        <f t="shared" si="32"/>
        <v/>
      </c>
      <c r="BM16" s="179"/>
      <c r="BN16" s="179"/>
      <c r="BO16" s="179"/>
      <c r="BP16" s="178" t="str">
        <f t="shared" si="33"/>
        <v/>
      </c>
      <c r="BQ16" s="180"/>
      <c r="BR16" s="176"/>
      <c r="BS16" s="177"/>
      <c r="BT16" s="177"/>
      <c r="BU16" s="178" t="str">
        <f t="shared" si="34"/>
        <v/>
      </c>
      <c r="BV16" s="179"/>
      <c r="BW16" s="179"/>
      <c r="BX16" s="179"/>
      <c r="BY16" s="178" t="str">
        <f t="shared" si="35"/>
        <v/>
      </c>
      <c r="BZ16" s="180"/>
      <c r="CA16" s="176"/>
      <c r="CB16" s="177"/>
      <c r="CC16" s="177"/>
      <c r="CD16" s="178" t="str">
        <f t="shared" si="36"/>
        <v/>
      </c>
      <c r="CE16" s="179"/>
      <c r="CF16" s="179"/>
      <c r="CG16" s="179"/>
      <c r="CH16" s="178" t="str">
        <f t="shared" si="37"/>
        <v/>
      </c>
      <c r="CI16" s="180"/>
      <c r="CJ16" s="176"/>
      <c r="CK16" s="177"/>
      <c r="CL16" s="177"/>
      <c r="CM16" s="178" t="str">
        <f t="shared" si="38"/>
        <v/>
      </c>
      <c r="CN16" s="179"/>
      <c r="CO16" s="179"/>
      <c r="CP16" s="179"/>
      <c r="CQ16" s="178" t="str">
        <f t="shared" si="39"/>
        <v/>
      </c>
      <c r="CR16" s="180"/>
      <c r="CS16" s="176"/>
      <c r="CT16" s="177"/>
      <c r="CU16" s="177"/>
      <c r="CV16" s="178" t="str">
        <f t="shared" si="40"/>
        <v/>
      </c>
      <c r="CW16" s="179"/>
      <c r="CX16" s="179"/>
      <c r="CY16" s="179"/>
      <c r="CZ16" s="178" t="str">
        <f t="shared" si="41"/>
        <v/>
      </c>
      <c r="DA16" s="180"/>
      <c r="DB16" s="176"/>
      <c r="DC16" s="177"/>
      <c r="DD16" s="177"/>
      <c r="DE16" s="178" t="str">
        <f t="shared" si="42"/>
        <v/>
      </c>
      <c r="DF16" s="179"/>
      <c r="DG16" s="179"/>
      <c r="DH16" s="179"/>
      <c r="DI16" s="178" t="str">
        <f t="shared" si="43"/>
        <v/>
      </c>
      <c r="DJ16" s="180"/>
      <c r="DK16" s="176"/>
      <c r="DL16" s="177"/>
      <c r="DM16" s="177"/>
      <c r="DN16" s="178" t="str">
        <f t="shared" si="44"/>
        <v/>
      </c>
      <c r="DO16" s="179"/>
      <c r="DP16" s="179"/>
      <c r="DQ16" s="179"/>
      <c r="DR16" s="178" t="str">
        <f t="shared" si="45"/>
        <v/>
      </c>
      <c r="DS16" s="180"/>
      <c r="DT16" s="176"/>
      <c r="DU16" s="177"/>
      <c r="DV16" s="177"/>
      <c r="DW16" s="178" t="str">
        <f t="shared" si="46"/>
        <v/>
      </c>
      <c r="DX16" s="179"/>
      <c r="DY16" s="179"/>
      <c r="DZ16" s="179"/>
      <c r="EA16" s="178" t="str">
        <f t="shared" si="47"/>
        <v/>
      </c>
      <c r="EB16" s="180"/>
      <c r="EF16" s="181">
        <f t="shared" si="48"/>
        <v>0</v>
      </c>
      <c r="EG16" s="181">
        <f t="shared" si="49"/>
        <v>0</v>
      </c>
      <c r="EH16" s="181">
        <f t="shared" si="50"/>
        <v>0</v>
      </c>
    </row>
    <row r="17" s="169" customFormat="1" ht="42.649999999999999" customHeight="1">
      <c r="A17" s="182" t="s">
        <v>712</v>
      </c>
      <c r="B17" s="171" t="str">
        <f>IF(INDEX('1. Informations administratives'!A19:J54,MATCH(A17,'1. Informations administratives'!A19:A54,2),2)&lt;&gt;"",INDEX('1. Informations administratives'!A19:J54,MATCH(A17,'1. Informations administratives'!A19:A54,2),2),"")</f>
        <v/>
      </c>
      <c r="C17" s="172" t="str">
        <f>IF(INDEX('1. Informations administratives'!A19:J54,MATCH(A17,'1. Informations administratives'!A19:A54,2),3)&lt;&gt;"",INDEX('1. Informations administratives'!A19:J54,MATCH(A17,'1. Informations administratives'!A19:A54,2),3),"")</f>
        <v/>
      </c>
      <c r="D17" s="173"/>
      <c r="E17" s="174"/>
      <c r="F17" s="175"/>
      <c r="G17" s="176"/>
      <c r="H17" s="177"/>
      <c r="I17" s="177"/>
      <c r="J17" s="178" t="str">
        <f t="shared" si="20"/>
        <v/>
      </c>
      <c r="K17" s="179"/>
      <c r="L17" s="179"/>
      <c r="M17" s="179"/>
      <c r="N17" s="178" t="str">
        <f t="shared" si="51"/>
        <v/>
      </c>
      <c r="O17" s="180"/>
      <c r="P17" s="176"/>
      <c r="Q17" s="177"/>
      <c r="R17" s="177"/>
      <c r="S17" s="178" t="str">
        <f t="shared" si="22"/>
        <v/>
      </c>
      <c r="T17" s="179"/>
      <c r="U17" s="179"/>
      <c r="V17" s="179"/>
      <c r="W17" s="178" t="str">
        <f t="shared" si="23"/>
        <v/>
      </c>
      <c r="X17" s="180"/>
      <c r="Y17" s="176"/>
      <c r="Z17" s="177"/>
      <c r="AA17" s="177"/>
      <c r="AB17" s="178" t="str">
        <f t="shared" si="24"/>
        <v/>
      </c>
      <c r="AC17" s="179"/>
      <c r="AD17" s="179"/>
      <c r="AE17" s="179"/>
      <c r="AF17" s="178" t="str">
        <f t="shared" si="25"/>
        <v/>
      </c>
      <c r="AG17" s="180"/>
      <c r="AH17" s="176"/>
      <c r="AI17" s="177"/>
      <c r="AJ17" s="177"/>
      <c r="AK17" s="178" t="str">
        <f t="shared" si="26"/>
        <v/>
      </c>
      <c r="AL17" s="179"/>
      <c r="AM17" s="179"/>
      <c r="AN17" s="179"/>
      <c r="AO17" s="178" t="str">
        <f t="shared" si="27"/>
        <v/>
      </c>
      <c r="AP17" s="180"/>
      <c r="AQ17" s="176"/>
      <c r="AR17" s="177"/>
      <c r="AS17" s="177"/>
      <c r="AT17" s="178" t="str">
        <f t="shared" si="28"/>
        <v/>
      </c>
      <c r="AU17" s="179"/>
      <c r="AV17" s="179"/>
      <c r="AW17" s="179"/>
      <c r="AX17" s="178" t="str">
        <f t="shared" si="29"/>
        <v/>
      </c>
      <c r="AY17" s="180"/>
      <c r="AZ17" s="176"/>
      <c r="BA17" s="177"/>
      <c r="BB17" s="177"/>
      <c r="BC17" s="178" t="str">
        <f t="shared" si="30"/>
        <v/>
      </c>
      <c r="BD17" s="179"/>
      <c r="BE17" s="179"/>
      <c r="BF17" s="179"/>
      <c r="BG17" s="178" t="str">
        <f t="shared" si="31"/>
        <v/>
      </c>
      <c r="BH17" s="180"/>
      <c r="BI17" s="176"/>
      <c r="BJ17" s="177"/>
      <c r="BK17" s="177"/>
      <c r="BL17" s="178" t="str">
        <f t="shared" si="32"/>
        <v/>
      </c>
      <c r="BM17" s="179"/>
      <c r="BN17" s="179"/>
      <c r="BO17" s="179"/>
      <c r="BP17" s="178" t="str">
        <f t="shared" si="33"/>
        <v/>
      </c>
      <c r="BQ17" s="180"/>
      <c r="BR17" s="176"/>
      <c r="BS17" s="177"/>
      <c r="BT17" s="177"/>
      <c r="BU17" s="178" t="str">
        <f t="shared" si="34"/>
        <v/>
      </c>
      <c r="BV17" s="179"/>
      <c r="BW17" s="179"/>
      <c r="BX17" s="179"/>
      <c r="BY17" s="178" t="str">
        <f t="shared" si="35"/>
        <v/>
      </c>
      <c r="BZ17" s="180"/>
      <c r="CA17" s="176"/>
      <c r="CB17" s="177"/>
      <c r="CC17" s="177"/>
      <c r="CD17" s="178" t="str">
        <f t="shared" si="36"/>
        <v/>
      </c>
      <c r="CE17" s="179"/>
      <c r="CF17" s="179"/>
      <c r="CG17" s="179"/>
      <c r="CH17" s="178" t="str">
        <f t="shared" si="37"/>
        <v/>
      </c>
      <c r="CI17" s="180"/>
      <c r="CJ17" s="176"/>
      <c r="CK17" s="177"/>
      <c r="CL17" s="177"/>
      <c r="CM17" s="178" t="str">
        <f t="shared" si="38"/>
        <v/>
      </c>
      <c r="CN17" s="179"/>
      <c r="CO17" s="179"/>
      <c r="CP17" s="179"/>
      <c r="CQ17" s="178" t="str">
        <f t="shared" si="39"/>
        <v/>
      </c>
      <c r="CR17" s="180"/>
      <c r="CS17" s="176"/>
      <c r="CT17" s="177"/>
      <c r="CU17" s="177"/>
      <c r="CV17" s="178" t="str">
        <f t="shared" si="40"/>
        <v/>
      </c>
      <c r="CW17" s="179"/>
      <c r="CX17" s="179"/>
      <c r="CY17" s="179"/>
      <c r="CZ17" s="178" t="str">
        <f t="shared" si="41"/>
        <v/>
      </c>
      <c r="DA17" s="180"/>
      <c r="DB17" s="176"/>
      <c r="DC17" s="177"/>
      <c r="DD17" s="177"/>
      <c r="DE17" s="178" t="str">
        <f t="shared" si="42"/>
        <v/>
      </c>
      <c r="DF17" s="179"/>
      <c r="DG17" s="179"/>
      <c r="DH17" s="179"/>
      <c r="DI17" s="178" t="str">
        <f t="shared" si="43"/>
        <v/>
      </c>
      <c r="DJ17" s="180"/>
      <c r="DK17" s="176"/>
      <c r="DL17" s="177"/>
      <c r="DM17" s="177"/>
      <c r="DN17" s="178" t="str">
        <f t="shared" si="44"/>
        <v/>
      </c>
      <c r="DO17" s="179"/>
      <c r="DP17" s="179"/>
      <c r="DQ17" s="179"/>
      <c r="DR17" s="178" t="str">
        <f t="shared" si="45"/>
        <v/>
      </c>
      <c r="DS17" s="180"/>
      <c r="DT17" s="176"/>
      <c r="DU17" s="177"/>
      <c r="DV17" s="177"/>
      <c r="DW17" s="178" t="str">
        <f t="shared" si="46"/>
        <v/>
      </c>
      <c r="DX17" s="179"/>
      <c r="DY17" s="179"/>
      <c r="DZ17" s="179"/>
      <c r="EA17" s="178" t="str">
        <f t="shared" si="47"/>
        <v/>
      </c>
      <c r="EB17" s="180"/>
      <c r="EF17" s="181">
        <f t="shared" si="48"/>
        <v>0</v>
      </c>
      <c r="EG17" s="181">
        <f t="shared" si="49"/>
        <v>0</v>
      </c>
      <c r="EH17" s="181">
        <f t="shared" si="50"/>
        <v>0</v>
      </c>
    </row>
    <row r="18" s="169" customFormat="1" ht="42.649999999999999" customHeight="1">
      <c r="A18" s="182" t="s">
        <v>713</v>
      </c>
      <c r="B18" s="171" t="str">
        <f>IF(INDEX('1. Informations administratives'!A20:J55,MATCH(A18,'1. Informations administratives'!A20:A55,2),2)&lt;&gt;"",INDEX('1. Informations administratives'!A20:J55,MATCH(A18,'1. Informations administratives'!A20:A55,2),2),"")</f>
        <v/>
      </c>
      <c r="C18" s="172" t="str">
        <f>IF(INDEX('1. Informations administratives'!A20:J55,MATCH(A18,'1. Informations administratives'!A20:A55,2),3)&lt;&gt;"",INDEX('1. Informations administratives'!A20:J55,MATCH(A18,'1. Informations administratives'!A20:A55,2),3),"")</f>
        <v/>
      </c>
      <c r="D18" s="173"/>
      <c r="E18" s="174"/>
      <c r="F18" s="175"/>
      <c r="G18" s="176"/>
      <c r="H18" s="177"/>
      <c r="I18" s="177"/>
      <c r="J18" s="178" t="str">
        <f t="shared" si="20"/>
        <v/>
      </c>
      <c r="K18" s="179"/>
      <c r="L18" s="179"/>
      <c r="M18" s="179"/>
      <c r="N18" s="178" t="str">
        <f t="shared" si="51"/>
        <v/>
      </c>
      <c r="O18" s="180"/>
      <c r="P18" s="176"/>
      <c r="Q18" s="177"/>
      <c r="R18" s="177"/>
      <c r="S18" s="178" t="str">
        <f t="shared" si="22"/>
        <v/>
      </c>
      <c r="T18" s="179"/>
      <c r="U18" s="179"/>
      <c r="V18" s="179"/>
      <c r="W18" s="178" t="str">
        <f t="shared" si="23"/>
        <v/>
      </c>
      <c r="X18" s="180"/>
      <c r="Y18" s="176"/>
      <c r="Z18" s="177"/>
      <c r="AA18" s="177"/>
      <c r="AB18" s="178" t="str">
        <f t="shared" si="24"/>
        <v/>
      </c>
      <c r="AC18" s="179"/>
      <c r="AD18" s="179"/>
      <c r="AE18" s="179"/>
      <c r="AF18" s="178" t="str">
        <f t="shared" si="25"/>
        <v/>
      </c>
      <c r="AG18" s="180"/>
      <c r="AH18" s="176"/>
      <c r="AI18" s="177"/>
      <c r="AJ18" s="177"/>
      <c r="AK18" s="178" t="str">
        <f t="shared" si="26"/>
        <v/>
      </c>
      <c r="AL18" s="179"/>
      <c r="AM18" s="179"/>
      <c r="AN18" s="179"/>
      <c r="AO18" s="178" t="str">
        <f t="shared" si="27"/>
        <v/>
      </c>
      <c r="AP18" s="180"/>
      <c r="AQ18" s="176"/>
      <c r="AR18" s="177"/>
      <c r="AS18" s="177"/>
      <c r="AT18" s="178" t="str">
        <f t="shared" si="28"/>
        <v/>
      </c>
      <c r="AU18" s="179"/>
      <c r="AV18" s="179"/>
      <c r="AW18" s="179"/>
      <c r="AX18" s="178" t="str">
        <f t="shared" si="29"/>
        <v/>
      </c>
      <c r="AY18" s="180"/>
      <c r="AZ18" s="176"/>
      <c r="BA18" s="177"/>
      <c r="BB18" s="177"/>
      <c r="BC18" s="178" t="str">
        <f t="shared" si="30"/>
        <v/>
      </c>
      <c r="BD18" s="179"/>
      <c r="BE18" s="179"/>
      <c r="BF18" s="179"/>
      <c r="BG18" s="178" t="str">
        <f t="shared" si="31"/>
        <v/>
      </c>
      <c r="BH18" s="180"/>
      <c r="BI18" s="176"/>
      <c r="BJ18" s="177"/>
      <c r="BK18" s="177"/>
      <c r="BL18" s="178" t="str">
        <f t="shared" si="32"/>
        <v/>
      </c>
      <c r="BM18" s="179"/>
      <c r="BN18" s="179"/>
      <c r="BO18" s="179"/>
      <c r="BP18" s="178" t="str">
        <f t="shared" si="33"/>
        <v/>
      </c>
      <c r="BQ18" s="180"/>
      <c r="BR18" s="176"/>
      <c r="BS18" s="177"/>
      <c r="BT18" s="177"/>
      <c r="BU18" s="178" t="str">
        <f t="shared" si="34"/>
        <v/>
      </c>
      <c r="BV18" s="179"/>
      <c r="BW18" s="179"/>
      <c r="BX18" s="179"/>
      <c r="BY18" s="178" t="str">
        <f t="shared" si="35"/>
        <v/>
      </c>
      <c r="BZ18" s="180"/>
      <c r="CA18" s="176"/>
      <c r="CB18" s="177"/>
      <c r="CC18" s="177"/>
      <c r="CD18" s="178" t="str">
        <f t="shared" si="36"/>
        <v/>
      </c>
      <c r="CE18" s="179"/>
      <c r="CF18" s="179"/>
      <c r="CG18" s="179"/>
      <c r="CH18" s="178" t="str">
        <f t="shared" si="37"/>
        <v/>
      </c>
      <c r="CI18" s="180"/>
      <c r="CJ18" s="176"/>
      <c r="CK18" s="177"/>
      <c r="CL18" s="177"/>
      <c r="CM18" s="178" t="str">
        <f t="shared" si="38"/>
        <v/>
      </c>
      <c r="CN18" s="179"/>
      <c r="CO18" s="179"/>
      <c r="CP18" s="179"/>
      <c r="CQ18" s="178" t="str">
        <f t="shared" si="39"/>
        <v/>
      </c>
      <c r="CR18" s="180"/>
      <c r="CS18" s="176"/>
      <c r="CT18" s="177"/>
      <c r="CU18" s="177"/>
      <c r="CV18" s="178" t="str">
        <f t="shared" si="40"/>
        <v/>
      </c>
      <c r="CW18" s="179"/>
      <c r="CX18" s="179"/>
      <c r="CY18" s="179"/>
      <c r="CZ18" s="178" t="str">
        <f t="shared" si="41"/>
        <v/>
      </c>
      <c r="DA18" s="180"/>
      <c r="DB18" s="176"/>
      <c r="DC18" s="177"/>
      <c r="DD18" s="177"/>
      <c r="DE18" s="178" t="str">
        <f t="shared" si="42"/>
        <v/>
      </c>
      <c r="DF18" s="179"/>
      <c r="DG18" s="179"/>
      <c r="DH18" s="179"/>
      <c r="DI18" s="178" t="str">
        <f t="shared" si="43"/>
        <v/>
      </c>
      <c r="DJ18" s="180"/>
      <c r="DK18" s="176"/>
      <c r="DL18" s="177"/>
      <c r="DM18" s="177"/>
      <c r="DN18" s="178" t="str">
        <f t="shared" si="44"/>
        <v/>
      </c>
      <c r="DO18" s="179"/>
      <c r="DP18" s="179"/>
      <c r="DQ18" s="179"/>
      <c r="DR18" s="178" t="str">
        <f t="shared" si="45"/>
        <v/>
      </c>
      <c r="DS18" s="180"/>
      <c r="DT18" s="176"/>
      <c r="DU18" s="177"/>
      <c r="DV18" s="177"/>
      <c r="DW18" s="178" t="str">
        <f t="shared" si="46"/>
        <v/>
      </c>
      <c r="DX18" s="179"/>
      <c r="DY18" s="179"/>
      <c r="DZ18" s="179"/>
      <c r="EA18" s="178" t="str">
        <f t="shared" si="47"/>
        <v/>
      </c>
      <c r="EB18" s="180"/>
      <c r="EF18" s="181">
        <f t="shared" si="48"/>
        <v>0</v>
      </c>
      <c r="EG18" s="181">
        <f t="shared" si="49"/>
        <v>0</v>
      </c>
      <c r="EH18" s="181">
        <f t="shared" si="50"/>
        <v>0</v>
      </c>
    </row>
    <row r="19" s="169" customFormat="1" ht="42.649999999999999" customHeight="1">
      <c r="A19" s="182" t="s">
        <v>714</v>
      </c>
      <c r="B19" s="171" t="str">
        <f>IF(INDEX('1. Informations administratives'!A21:J56,MATCH(A19,'1. Informations administratives'!A21:A56,2),2)&lt;&gt;"",INDEX('1. Informations administratives'!A21:J56,MATCH(A19,'1. Informations administratives'!A21:A56,2),2),"")</f>
        <v/>
      </c>
      <c r="C19" s="172" t="str">
        <f>IF(INDEX('1. Informations administratives'!A21:J56,MATCH(A19,'1. Informations administratives'!A21:A56,2),3)&lt;&gt;"",INDEX('1. Informations administratives'!A21:J56,MATCH(A19,'1. Informations administratives'!A21:A56,2),3),"")</f>
        <v/>
      </c>
      <c r="D19" s="173"/>
      <c r="E19" s="174"/>
      <c r="F19" s="175"/>
      <c r="G19" s="176"/>
      <c r="H19" s="177"/>
      <c r="I19" s="177"/>
      <c r="J19" s="178" t="str">
        <f t="shared" si="20"/>
        <v/>
      </c>
      <c r="K19" s="179"/>
      <c r="L19" s="179"/>
      <c r="M19" s="179"/>
      <c r="N19" s="178" t="str">
        <f t="shared" si="51"/>
        <v/>
      </c>
      <c r="O19" s="180"/>
      <c r="P19" s="176"/>
      <c r="Q19" s="177"/>
      <c r="R19" s="177"/>
      <c r="S19" s="178" t="str">
        <f t="shared" si="22"/>
        <v/>
      </c>
      <c r="T19" s="179"/>
      <c r="U19" s="179"/>
      <c r="V19" s="179"/>
      <c r="W19" s="178" t="str">
        <f t="shared" si="23"/>
        <v/>
      </c>
      <c r="X19" s="180"/>
      <c r="Y19" s="176"/>
      <c r="Z19" s="177"/>
      <c r="AA19" s="177"/>
      <c r="AB19" s="178" t="str">
        <f t="shared" si="24"/>
        <v/>
      </c>
      <c r="AC19" s="179"/>
      <c r="AD19" s="179"/>
      <c r="AE19" s="179"/>
      <c r="AF19" s="178" t="str">
        <f t="shared" si="25"/>
        <v/>
      </c>
      <c r="AG19" s="180"/>
      <c r="AH19" s="176"/>
      <c r="AI19" s="177"/>
      <c r="AJ19" s="177"/>
      <c r="AK19" s="178" t="str">
        <f t="shared" si="26"/>
        <v/>
      </c>
      <c r="AL19" s="179"/>
      <c r="AM19" s="179"/>
      <c r="AN19" s="179"/>
      <c r="AO19" s="178" t="str">
        <f t="shared" si="27"/>
        <v/>
      </c>
      <c r="AP19" s="180"/>
      <c r="AQ19" s="176"/>
      <c r="AR19" s="177"/>
      <c r="AS19" s="177"/>
      <c r="AT19" s="178" t="str">
        <f t="shared" si="28"/>
        <v/>
      </c>
      <c r="AU19" s="179"/>
      <c r="AV19" s="179"/>
      <c r="AW19" s="179"/>
      <c r="AX19" s="178" t="str">
        <f t="shared" si="29"/>
        <v/>
      </c>
      <c r="AY19" s="180"/>
      <c r="AZ19" s="176"/>
      <c r="BA19" s="177"/>
      <c r="BB19" s="177"/>
      <c r="BC19" s="178" t="str">
        <f t="shared" si="30"/>
        <v/>
      </c>
      <c r="BD19" s="179"/>
      <c r="BE19" s="179"/>
      <c r="BF19" s="179"/>
      <c r="BG19" s="178" t="str">
        <f t="shared" si="31"/>
        <v/>
      </c>
      <c r="BH19" s="180"/>
      <c r="BI19" s="176"/>
      <c r="BJ19" s="177"/>
      <c r="BK19" s="177"/>
      <c r="BL19" s="178" t="str">
        <f t="shared" si="32"/>
        <v/>
      </c>
      <c r="BM19" s="179"/>
      <c r="BN19" s="179"/>
      <c r="BO19" s="179"/>
      <c r="BP19" s="178" t="str">
        <f t="shared" si="33"/>
        <v/>
      </c>
      <c r="BQ19" s="180"/>
      <c r="BR19" s="176"/>
      <c r="BS19" s="177"/>
      <c r="BT19" s="177"/>
      <c r="BU19" s="178" t="str">
        <f t="shared" si="34"/>
        <v/>
      </c>
      <c r="BV19" s="179"/>
      <c r="BW19" s="179"/>
      <c r="BX19" s="179"/>
      <c r="BY19" s="178" t="str">
        <f t="shared" si="35"/>
        <v/>
      </c>
      <c r="BZ19" s="180"/>
      <c r="CA19" s="176"/>
      <c r="CB19" s="177"/>
      <c r="CC19" s="177"/>
      <c r="CD19" s="178" t="str">
        <f t="shared" si="36"/>
        <v/>
      </c>
      <c r="CE19" s="179"/>
      <c r="CF19" s="179"/>
      <c r="CG19" s="179"/>
      <c r="CH19" s="178" t="str">
        <f t="shared" si="37"/>
        <v/>
      </c>
      <c r="CI19" s="180"/>
      <c r="CJ19" s="176"/>
      <c r="CK19" s="177"/>
      <c r="CL19" s="177"/>
      <c r="CM19" s="178" t="str">
        <f t="shared" si="38"/>
        <v/>
      </c>
      <c r="CN19" s="179"/>
      <c r="CO19" s="179"/>
      <c r="CP19" s="179"/>
      <c r="CQ19" s="178" t="str">
        <f t="shared" si="39"/>
        <v/>
      </c>
      <c r="CR19" s="180"/>
      <c r="CS19" s="176"/>
      <c r="CT19" s="177"/>
      <c r="CU19" s="177"/>
      <c r="CV19" s="178" t="str">
        <f t="shared" si="40"/>
        <v/>
      </c>
      <c r="CW19" s="179"/>
      <c r="CX19" s="179"/>
      <c r="CY19" s="179"/>
      <c r="CZ19" s="178" t="str">
        <f t="shared" si="41"/>
        <v/>
      </c>
      <c r="DA19" s="180"/>
      <c r="DB19" s="176"/>
      <c r="DC19" s="177"/>
      <c r="DD19" s="177"/>
      <c r="DE19" s="178" t="str">
        <f t="shared" si="42"/>
        <v/>
      </c>
      <c r="DF19" s="179"/>
      <c r="DG19" s="179"/>
      <c r="DH19" s="179"/>
      <c r="DI19" s="178" t="str">
        <f t="shared" si="43"/>
        <v/>
      </c>
      <c r="DJ19" s="180"/>
      <c r="DK19" s="176"/>
      <c r="DL19" s="177"/>
      <c r="DM19" s="177"/>
      <c r="DN19" s="178" t="str">
        <f t="shared" si="44"/>
        <v/>
      </c>
      <c r="DO19" s="179"/>
      <c r="DP19" s="179"/>
      <c r="DQ19" s="179"/>
      <c r="DR19" s="178" t="str">
        <f t="shared" si="45"/>
        <v/>
      </c>
      <c r="DS19" s="180"/>
      <c r="DT19" s="176"/>
      <c r="DU19" s="177"/>
      <c r="DV19" s="177"/>
      <c r="DW19" s="178" t="str">
        <f t="shared" si="46"/>
        <v/>
      </c>
      <c r="DX19" s="179"/>
      <c r="DY19" s="179"/>
      <c r="DZ19" s="179"/>
      <c r="EA19" s="178" t="str">
        <f t="shared" si="47"/>
        <v/>
      </c>
      <c r="EB19" s="180"/>
      <c r="EF19" s="181">
        <f t="shared" si="48"/>
        <v>0</v>
      </c>
      <c r="EG19" s="181">
        <f t="shared" si="49"/>
        <v>0</v>
      </c>
      <c r="EH19" s="181">
        <f t="shared" si="50"/>
        <v>0</v>
      </c>
    </row>
    <row r="20" s="169" customFormat="1" ht="42.649999999999999" customHeight="1">
      <c r="A20" s="182" t="s">
        <v>715</v>
      </c>
      <c r="B20" s="171" t="str">
        <f>IF(INDEX('1. Informations administratives'!A22:J57,MATCH(A20,'1. Informations administratives'!A22:A57,2),2)&lt;&gt;"",INDEX('1. Informations administratives'!A22:J57,MATCH(A20,'1. Informations administratives'!A22:A57,2),2),"")</f>
        <v/>
      </c>
      <c r="C20" s="172" t="str">
        <f>IF(INDEX('1. Informations administratives'!A22:J57,MATCH(A20,'1. Informations administratives'!A22:A57,2),3)&lt;&gt;"",INDEX('1. Informations administratives'!A22:J57,MATCH(A20,'1. Informations administratives'!A22:A57,2),3),"")</f>
        <v/>
      </c>
      <c r="D20" s="173"/>
      <c r="E20" s="174"/>
      <c r="F20" s="175"/>
      <c r="G20" s="176"/>
      <c r="H20" s="177"/>
      <c r="I20" s="177"/>
      <c r="J20" s="178" t="str">
        <f t="shared" si="20"/>
        <v/>
      </c>
      <c r="K20" s="179"/>
      <c r="L20" s="179"/>
      <c r="M20" s="179"/>
      <c r="N20" s="178" t="str">
        <f t="shared" si="51"/>
        <v/>
      </c>
      <c r="O20" s="180"/>
      <c r="P20" s="176"/>
      <c r="Q20" s="177"/>
      <c r="R20" s="177"/>
      <c r="S20" s="178" t="str">
        <f t="shared" si="22"/>
        <v/>
      </c>
      <c r="T20" s="179"/>
      <c r="U20" s="179"/>
      <c r="V20" s="179"/>
      <c r="W20" s="178" t="str">
        <f t="shared" si="23"/>
        <v/>
      </c>
      <c r="X20" s="180"/>
      <c r="Y20" s="176"/>
      <c r="Z20" s="177"/>
      <c r="AA20" s="177"/>
      <c r="AB20" s="178" t="str">
        <f t="shared" si="24"/>
        <v/>
      </c>
      <c r="AC20" s="179"/>
      <c r="AD20" s="179"/>
      <c r="AE20" s="179"/>
      <c r="AF20" s="178" t="str">
        <f t="shared" si="25"/>
        <v/>
      </c>
      <c r="AG20" s="180"/>
      <c r="AH20" s="176"/>
      <c r="AI20" s="177"/>
      <c r="AJ20" s="177"/>
      <c r="AK20" s="178" t="str">
        <f t="shared" si="26"/>
        <v/>
      </c>
      <c r="AL20" s="179"/>
      <c r="AM20" s="179"/>
      <c r="AN20" s="179"/>
      <c r="AO20" s="178" t="str">
        <f t="shared" si="27"/>
        <v/>
      </c>
      <c r="AP20" s="180"/>
      <c r="AQ20" s="176"/>
      <c r="AR20" s="177"/>
      <c r="AS20" s="177"/>
      <c r="AT20" s="178" t="str">
        <f t="shared" si="28"/>
        <v/>
      </c>
      <c r="AU20" s="179"/>
      <c r="AV20" s="179"/>
      <c r="AW20" s="179"/>
      <c r="AX20" s="178" t="str">
        <f t="shared" si="29"/>
        <v/>
      </c>
      <c r="AY20" s="180"/>
      <c r="AZ20" s="176"/>
      <c r="BA20" s="177"/>
      <c r="BB20" s="177"/>
      <c r="BC20" s="178" t="str">
        <f t="shared" si="30"/>
        <v/>
      </c>
      <c r="BD20" s="179"/>
      <c r="BE20" s="179"/>
      <c r="BF20" s="179"/>
      <c r="BG20" s="178" t="str">
        <f t="shared" si="31"/>
        <v/>
      </c>
      <c r="BH20" s="180"/>
      <c r="BI20" s="176"/>
      <c r="BJ20" s="177"/>
      <c r="BK20" s="177"/>
      <c r="BL20" s="178" t="str">
        <f t="shared" si="32"/>
        <v/>
      </c>
      <c r="BM20" s="179"/>
      <c r="BN20" s="179"/>
      <c r="BO20" s="179"/>
      <c r="BP20" s="178" t="str">
        <f t="shared" si="33"/>
        <v/>
      </c>
      <c r="BQ20" s="180"/>
      <c r="BR20" s="176"/>
      <c r="BS20" s="177"/>
      <c r="BT20" s="177"/>
      <c r="BU20" s="178" t="str">
        <f t="shared" si="34"/>
        <v/>
      </c>
      <c r="BV20" s="179"/>
      <c r="BW20" s="179"/>
      <c r="BX20" s="179"/>
      <c r="BY20" s="178" t="str">
        <f t="shared" si="35"/>
        <v/>
      </c>
      <c r="BZ20" s="180"/>
      <c r="CA20" s="176"/>
      <c r="CB20" s="177"/>
      <c r="CC20" s="177"/>
      <c r="CD20" s="178" t="str">
        <f t="shared" si="36"/>
        <v/>
      </c>
      <c r="CE20" s="179"/>
      <c r="CF20" s="179"/>
      <c r="CG20" s="179"/>
      <c r="CH20" s="178" t="str">
        <f t="shared" si="37"/>
        <v/>
      </c>
      <c r="CI20" s="180"/>
      <c r="CJ20" s="176"/>
      <c r="CK20" s="177"/>
      <c r="CL20" s="177"/>
      <c r="CM20" s="178" t="str">
        <f t="shared" si="38"/>
        <v/>
      </c>
      <c r="CN20" s="179"/>
      <c r="CO20" s="179"/>
      <c r="CP20" s="179"/>
      <c r="CQ20" s="178" t="str">
        <f t="shared" si="39"/>
        <v/>
      </c>
      <c r="CR20" s="180"/>
      <c r="CS20" s="176"/>
      <c r="CT20" s="177"/>
      <c r="CU20" s="177"/>
      <c r="CV20" s="178" t="str">
        <f t="shared" si="40"/>
        <v/>
      </c>
      <c r="CW20" s="179"/>
      <c r="CX20" s="179"/>
      <c r="CY20" s="179"/>
      <c r="CZ20" s="178" t="str">
        <f t="shared" si="41"/>
        <v/>
      </c>
      <c r="DA20" s="180"/>
      <c r="DB20" s="176"/>
      <c r="DC20" s="177"/>
      <c r="DD20" s="177"/>
      <c r="DE20" s="178" t="str">
        <f t="shared" si="42"/>
        <v/>
      </c>
      <c r="DF20" s="179"/>
      <c r="DG20" s="179"/>
      <c r="DH20" s="179"/>
      <c r="DI20" s="178" t="str">
        <f t="shared" si="43"/>
        <v/>
      </c>
      <c r="DJ20" s="180"/>
      <c r="DK20" s="176"/>
      <c r="DL20" s="177"/>
      <c r="DM20" s="177"/>
      <c r="DN20" s="178" t="str">
        <f t="shared" si="44"/>
        <v/>
      </c>
      <c r="DO20" s="179"/>
      <c r="DP20" s="179"/>
      <c r="DQ20" s="179"/>
      <c r="DR20" s="178" t="str">
        <f t="shared" si="45"/>
        <v/>
      </c>
      <c r="DS20" s="180"/>
      <c r="DT20" s="176"/>
      <c r="DU20" s="177"/>
      <c r="DV20" s="177"/>
      <c r="DW20" s="178" t="str">
        <f t="shared" si="46"/>
        <v/>
      </c>
      <c r="DX20" s="179"/>
      <c r="DY20" s="179"/>
      <c r="DZ20" s="179"/>
      <c r="EA20" s="178" t="str">
        <f t="shared" si="47"/>
        <v/>
      </c>
      <c r="EB20" s="180"/>
      <c r="EF20" s="181">
        <f t="shared" si="48"/>
        <v>0</v>
      </c>
      <c r="EG20" s="181">
        <f t="shared" si="49"/>
        <v>0</v>
      </c>
      <c r="EH20" s="181">
        <f t="shared" si="50"/>
        <v>0</v>
      </c>
    </row>
    <row r="21" s="169" customFormat="1" ht="42.649999999999999" customHeight="1">
      <c r="A21" s="182" t="s">
        <v>716</v>
      </c>
      <c r="B21" s="171" t="str">
        <f>IF(INDEX('1. Informations administratives'!A23:J58,MATCH(A21,'1. Informations administratives'!A23:A58,2),2)&lt;&gt;"",INDEX('1. Informations administratives'!A23:J58,MATCH(A21,'1. Informations administratives'!A23:A58,2),2),"")</f>
        <v/>
      </c>
      <c r="C21" s="172" t="str">
        <f>IF(INDEX('1. Informations administratives'!A23:J58,MATCH(A21,'1. Informations administratives'!A23:A58,2),3)&lt;&gt;"",INDEX('1. Informations administratives'!A23:J58,MATCH(A21,'1. Informations administratives'!A23:A58,2),3),"")</f>
        <v/>
      </c>
      <c r="D21" s="173"/>
      <c r="E21" s="174"/>
      <c r="F21" s="175"/>
      <c r="G21" s="176"/>
      <c r="H21" s="177"/>
      <c r="I21" s="177"/>
      <c r="J21" s="178" t="str">
        <f t="shared" si="20"/>
        <v/>
      </c>
      <c r="K21" s="179"/>
      <c r="L21" s="179"/>
      <c r="M21" s="179"/>
      <c r="N21" s="178" t="str">
        <f t="shared" si="51"/>
        <v/>
      </c>
      <c r="O21" s="180"/>
      <c r="P21" s="176"/>
      <c r="Q21" s="177"/>
      <c r="R21" s="177"/>
      <c r="S21" s="178" t="str">
        <f t="shared" si="22"/>
        <v/>
      </c>
      <c r="T21" s="179"/>
      <c r="U21" s="179"/>
      <c r="V21" s="179"/>
      <c r="W21" s="178" t="str">
        <f t="shared" si="23"/>
        <v/>
      </c>
      <c r="X21" s="180"/>
      <c r="Y21" s="176"/>
      <c r="Z21" s="177"/>
      <c r="AA21" s="177"/>
      <c r="AB21" s="178" t="str">
        <f t="shared" si="24"/>
        <v/>
      </c>
      <c r="AC21" s="179"/>
      <c r="AD21" s="179"/>
      <c r="AE21" s="179"/>
      <c r="AF21" s="178" t="str">
        <f t="shared" si="25"/>
        <v/>
      </c>
      <c r="AG21" s="180"/>
      <c r="AH21" s="176"/>
      <c r="AI21" s="177"/>
      <c r="AJ21" s="177"/>
      <c r="AK21" s="178" t="str">
        <f t="shared" si="26"/>
        <v/>
      </c>
      <c r="AL21" s="179"/>
      <c r="AM21" s="179"/>
      <c r="AN21" s="179"/>
      <c r="AO21" s="178" t="str">
        <f t="shared" si="27"/>
        <v/>
      </c>
      <c r="AP21" s="180"/>
      <c r="AQ21" s="176"/>
      <c r="AR21" s="177"/>
      <c r="AS21" s="177"/>
      <c r="AT21" s="178" t="str">
        <f t="shared" si="28"/>
        <v/>
      </c>
      <c r="AU21" s="179"/>
      <c r="AV21" s="179"/>
      <c r="AW21" s="179"/>
      <c r="AX21" s="178" t="str">
        <f t="shared" si="29"/>
        <v/>
      </c>
      <c r="AY21" s="180"/>
      <c r="AZ21" s="176"/>
      <c r="BA21" s="177"/>
      <c r="BB21" s="177"/>
      <c r="BC21" s="178" t="str">
        <f t="shared" si="30"/>
        <v/>
      </c>
      <c r="BD21" s="179"/>
      <c r="BE21" s="179"/>
      <c r="BF21" s="179"/>
      <c r="BG21" s="178" t="str">
        <f t="shared" si="31"/>
        <v/>
      </c>
      <c r="BH21" s="180"/>
      <c r="BI21" s="176"/>
      <c r="BJ21" s="177"/>
      <c r="BK21" s="177"/>
      <c r="BL21" s="178" t="str">
        <f t="shared" si="32"/>
        <v/>
      </c>
      <c r="BM21" s="179"/>
      <c r="BN21" s="179"/>
      <c r="BO21" s="179"/>
      <c r="BP21" s="178" t="str">
        <f t="shared" si="33"/>
        <v/>
      </c>
      <c r="BQ21" s="180"/>
      <c r="BR21" s="176"/>
      <c r="BS21" s="177"/>
      <c r="BT21" s="177"/>
      <c r="BU21" s="178" t="str">
        <f t="shared" si="34"/>
        <v/>
      </c>
      <c r="BV21" s="179"/>
      <c r="BW21" s="179"/>
      <c r="BX21" s="179"/>
      <c r="BY21" s="178" t="str">
        <f t="shared" si="35"/>
        <v/>
      </c>
      <c r="BZ21" s="180"/>
      <c r="CA21" s="176"/>
      <c r="CB21" s="177"/>
      <c r="CC21" s="177"/>
      <c r="CD21" s="178" t="str">
        <f t="shared" si="36"/>
        <v/>
      </c>
      <c r="CE21" s="179"/>
      <c r="CF21" s="179"/>
      <c r="CG21" s="179"/>
      <c r="CH21" s="178" t="str">
        <f t="shared" si="37"/>
        <v/>
      </c>
      <c r="CI21" s="180"/>
      <c r="CJ21" s="176"/>
      <c r="CK21" s="177"/>
      <c r="CL21" s="177"/>
      <c r="CM21" s="178" t="str">
        <f t="shared" si="38"/>
        <v/>
      </c>
      <c r="CN21" s="179"/>
      <c r="CO21" s="179"/>
      <c r="CP21" s="179"/>
      <c r="CQ21" s="178" t="str">
        <f t="shared" si="39"/>
        <v/>
      </c>
      <c r="CR21" s="180"/>
      <c r="CS21" s="176"/>
      <c r="CT21" s="177"/>
      <c r="CU21" s="177"/>
      <c r="CV21" s="178" t="str">
        <f t="shared" si="40"/>
        <v/>
      </c>
      <c r="CW21" s="179"/>
      <c r="CX21" s="179"/>
      <c r="CY21" s="179"/>
      <c r="CZ21" s="178" t="str">
        <f t="shared" si="41"/>
        <v/>
      </c>
      <c r="DA21" s="180"/>
      <c r="DB21" s="176"/>
      <c r="DC21" s="177"/>
      <c r="DD21" s="177"/>
      <c r="DE21" s="178" t="str">
        <f t="shared" si="42"/>
        <v/>
      </c>
      <c r="DF21" s="179"/>
      <c r="DG21" s="179"/>
      <c r="DH21" s="179"/>
      <c r="DI21" s="178" t="str">
        <f t="shared" si="43"/>
        <v/>
      </c>
      <c r="DJ21" s="180"/>
      <c r="DK21" s="176"/>
      <c r="DL21" s="177"/>
      <c r="DM21" s="177"/>
      <c r="DN21" s="178" t="str">
        <f t="shared" si="44"/>
        <v/>
      </c>
      <c r="DO21" s="179"/>
      <c r="DP21" s="179"/>
      <c r="DQ21" s="179"/>
      <c r="DR21" s="178" t="str">
        <f t="shared" si="45"/>
        <v/>
      </c>
      <c r="DS21" s="180"/>
      <c r="DT21" s="176"/>
      <c r="DU21" s="177"/>
      <c r="DV21" s="177"/>
      <c r="DW21" s="178" t="str">
        <f t="shared" si="46"/>
        <v/>
      </c>
      <c r="DX21" s="179"/>
      <c r="DY21" s="179"/>
      <c r="DZ21" s="179"/>
      <c r="EA21" s="178" t="str">
        <f t="shared" si="47"/>
        <v/>
      </c>
      <c r="EB21" s="180"/>
      <c r="EF21" s="181">
        <f t="shared" si="48"/>
        <v>0</v>
      </c>
      <c r="EG21" s="181">
        <f t="shared" si="49"/>
        <v>0</v>
      </c>
      <c r="EH21" s="181">
        <f t="shared" si="50"/>
        <v>0</v>
      </c>
    </row>
    <row r="22" s="169" customFormat="1" ht="42.649999999999999" customHeight="1">
      <c r="A22" s="182" t="s">
        <v>717</v>
      </c>
      <c r="B22" s="171" t="str">
        <f>IF(INDEX('1. Informations administratives'!A24:J59,MATCH(A22,'1. Informations administratives'!A24:A59,2),2)&lt;&gt;"",INDEX('1. Informations administratives'!A24:J59,MATCH(A22,'1. Informations administratives'!A24:A59,2),2),"")</f>
        <v/>
      </c>
      <c r="C22" s="172" t="str">
        <f>IF(INDEX('1. Informations administratives'!A24:J59,MATCH(A22,'1. Informations administratives'!A24:A59,2),3)&lt;&gt;"",INDEX('1. Informations administratives'!A24:J59,MATCH(A22,'1. Informations administratives'!A24:A59,2),3),"")</f>
        <v/>
      </c>
      <c r="D22" s="173"/>
      <c r="E22" s="174"/>
      <c r="F22" s="175"/>
      <c r="G22" s="176"/>
      <c r="H22" s="177"/>
      <c r="I22" s="177"/>
      <c r="J22" s="178" t="str">
        <f t="shared" si="20"/>
        <v/>
      </c>
      <c r="K22" s="179"/>
      <c r="L22" s="179"/>
      <c r="M22" s="179"/>
      <c r="N22" s="178" t="str">
        <f t="shared" si="51"/>
        <v/>
      </c>
      <c r="O22" s="180"/>
      <c r="P22" s="176"/>
      <c r="Q22" s="177"/>
      <c r="R22" s="177"/>
      <c r="S22" s="178" t="str">
        <f t="shared" si="22"/>
        <v/>
      </c>
      <c r="T22" s="179"/>
      <c r="U22" s="179"/>
      <c r="V22" s="179"/>
      <c r="W22" s="178" t="str">
        <f t="shared" si="23"/>
        <v/>
      </c>
      <c r="X22" s="180"/>
      <c r="Y22" s="176"/>
      <c r="Z22" s="177"/>
      <c r="AA22" s="177"/>
      <c r="AB22" s="178" t="str">
        <f t="shared" si="24"/>
        <v/>
      </c>
      <c r="AC22" s="179"/>
      <c r="AD22" s="179"/>
      <c r="AE22" s="179"/>
      <c r="AF22" s="178" t="str">
        <f t="shared" si="25"/>
        <v/>
      </c>
      <c r="AG22" s="180"/>
      <c r="AH22" s="176"/>
      <c r="AI22" s="177"/>
      <c r="AJ22" s="177"/>
      <c r="AK22" s="178" t="str">
        <f t="shared" si="26"/>
        <v/>
      </c>
      <c r="AL22" s="179"/>
      <c r="AM22" s="179"/>
      <c r="AN22" s="179"/>
      <c r="AO22" s="178" t="str">
        <f t="shared" si="27"/>
        <v/>
      </c>
      <c r="AP22" s="180"/>
      <c r="AQ22" s="176"/>
      <c r="AR22" s="177"/>
      <c r="AS22" s="177"/>
      <c r="AT22" s="178" t="str">
        <f t="shared" si="28"/>
        <v/>
      </c>
      <c r="AU22" s="179"/>
      <c r="AV22" s="179"/>
      <c r="AW22" s="179"/>
      <c r="AX22" s="178" t="str">
        <f t="shared" si="29"/>
        <v/>
      </c>
      <c r="AY22" s="180"/>
      <c r="AZ22" s="176"/>
      <c r="BA22" s="177"/>
      <c r="BB22" s="177"/>
      <c r="BC22" s="178" t="str">
        <f t="shared" si="30"/>
        <v/>
      </c>
      <c r="BD22" s="179"/>
      <c r="BE22" s="179"/>
      <c r="BF22" s="179"/>
      <c r="BG22" s="178" t="str">
        <f t="shared" si="31"/>
        <v/>
      </c>
      <c r="BH22" s="180"/>
      <c r="BI22" s="176"/>
      <c r="BJ22" s="177"/>
      <c r="BK22" s="177"/>
      <c r="BL22" s="178" t="str">
        <f t="shared" si="32"/>
        <v/>
      </c>
      <c r="BM22" s="179"/>
      <c r="BN22" s="179"/>
      <c r="BO22" s="179"/>
      <c r="BP22" s="178" t="str">
        <f t="shared" si="33"/>
        <v/>
      </c>
      <c r="BQ22" s="180"/>
      <c r="BR22" s="176"/>
      <c r="BS22" s="177"/>
      <c r="BT22" s="177"/>
      <c r="BU22" s="178" t="str">
        <f t="shared" si="34"/>
        <v/>
      </c>
      <c r="BV22" s="179"/>
      <c r="BW22" s="179"/>
      <c r="BX22" s="179"/>
      <c r="BY22" s="178" t="str">
        <f t="shared" si="35"/>
        <v/>
      </c>
      <c r="BZ22" s="180"/>
      <c r="CA22" s="176"/>
      <c r="CB22" s="177"/>
      <c r="CC22" s="177"/>
      <c r="CD22" s="178" t="str">
        <f t="shared" si="36"/>
        <v/>
      </c>
      <c r="CE22" s="179"/>
      <c r="CF22" s="179"/>
      <c r="CG22" s="179"/>
      <c r="CH22" s="178" t="str">
        <f t="shared" si="37"/>
        <v/>
      </c>
      <c r="CI22" s="180"/>
      <c r="CJ22" s="176"/>
      <c r="CK22" s="177"/>
      <c r="CL22" s="177"/>
      <c r="CM22" s="178" t="str">
        <f t="shared" si="38"/>
        <v/>
      </c>
      <c r="CN22" s="179"/>
      <c r="CO22" s="179"/>
      <c r="CP22" s="179"/>
      <c r="CQ22" s="178" t="str">
        <f t="shared" si="39"/>
        <v/>
      </c>
      <c r="CR22" s="180"/>
      <c r="CS22" s="176"/>
      <c r="CT22" s="177"/>
      <c r="CU22" s="177"/>
      <c r="CV22" s="178" t="str">
        <f t="shared" si="40"/>
        <v/>
      </c>
      <c r="CW22" s="179"/>
      <c r="CX22" s="179"/>
      <c r="CY22" s="179"/>
      <c r="CZ22" s="178" t="str">
        <f t="shared" si="41"/>
        <v/>
      </c>
      <c r="DA22" s="180"/>
      <c r="DB22" s="176"/>
      <c r="DC22" s="177"/>
      <c r="DD22" s="177"/>
      <c r="DE22" s="178" t="str">
        <f t="shared" si="42"/>
        <v/>
      </c>
      <c r="DF22" s="179"/>
      <c r="DG22" s="179"/>
      <c r="DH22" s="179"/>
      <c r="DI22" s="178" t="str">
        <f t="shared" si="43"/>
        <v/>
      </c>
      <c r="DJ22" s="180"/>
      <c r="DK22" s="176"/>
      <c r="DL22" s="177"/>
      <c r="DM22" s="177"/>
      <c r="DN22" s="178" t="str">
        <f t="shared" si="44"/>
        <v/>
      </c>
      <c r="DO22" s="179"/>
      <c r="DP22" s="179"/>
      <c r="DQ22" s="179"/>
      <c r="DR22" s="178" t="str">
        <f t="shared" si="45"/>
        <v/>
      </c>
      <c r="DS22" s="180"/>
      <c r="DT22" s="176"/>
      <c r="DU22" s="177"/>
      <c r="DV22" s="177"/>
      <c r="DW22" s="178" t="str">
        <f t="shared" si="46"/>
        <v/>
      </c>
      <c r="DX22" s="179"/>
      <c r="DY22" s="179"/>
      <c r="DZ22" s="179"/>
      <c r="EA22" s="178" t="str">
        <f t="shared" si="47"/>
        <v/>
      </c>
      <c r="EB22" s="180"/>
      <c r="EF22" s="181">
        <f t="shared" si="48"/>
        <v>0</v>
      </c>
      <c r="EG22" s="181">
        <f t="shared" si="49"/>
        <v>0</v>
      </c>
      <c r="EH22" s="181">
        <f t="shared" si="50"/>
        <v>0</v>
      </c>
    </row>
    <row r="23" s="169" customFormat="1" ht="42.649999999999999" customHeight="1">
      <c r="A23" s="182" t="s">
        <v>718</v>
      </c>
      <c r="B23" s="171" t="str">
        <f>IF(INDEX('1. Informations administratives'!A25:J60,MATCH(A23,'1. Informations administratives'!A25:A60,2),2)&lt;&gt;"",INDEX('1. Informations administratives'!A25:J60,MATCH(A23,'1. Informations administratives'!A25:A60,2),2),"")</f>
        <v/>
      </c>
      <c r="C23" s="172" t="str">
        <f>IF(INDEX('1. Informations administratives'!A25:J60,MATCH(A23,'1. Informations administratives'!A25:A60,2),3)&lt;&gt;"",INDEX('1. Informations administratives'!A25:J60,MATCH(A23,'1. Informations administratives'!A25:A60,2),3),"")</f>
        <v/>
      </c>
      <c r="D23" s="173"/>
      <c r="E23" s="174"/>
      <c r="F23" s="175"/>
      <c r="G23" s="176"/>
      <c r="H23" s="177"/>
      <c r="I23" s="177"/>
      <c r="J23" s="178" t="str">
        <f t="shared" si="20"/>
        <v/>
      </c>
      <c r="K23" s="179"/>
      <c r="L23" s="179"/>
      <c r="M23" s="179"/>
      <c r="N23" s="178" t="str">
        <f t="shared" si="51"/>
        <v/>
      </c>
      <c r="O23" s="180"/>
      <c r="P23" s="176"/>
      <c r="Q23" s="177"/>
      <c r="R23" s="177"/>
      <c r="S23" s="178" t="str">
        <f t="shared" si="22"/>
        <v/>
      </c>
      <c r="T23" s="179"/>
      <c r="U23" s="179"/>
      <c r="V23" s="179"/>
      <c r="W23" s="178" t="str">
        <f t="shared" si="23"/>
        <v/>
      </c>
      <c r="X23" s="180"/>
      <c r="Y23" s="176"/>
      <c r="Z23" s="177"/>
      <c r="AA23" s="177"/>
      <c r="AB23" s="178" t="str">
        <f t="shared" si="24"/>
        <v/>
      </c>
      <c r="AC23" s="179"/>
      <c r="AD23" s="179"/>
      <c r="AE23" s="179"/>
      <c r="AF23" s="178" t="str">
        <f t="shared" si="25"/>
        <v/>
      </c>
      <c r="AG23" s="180"/>
      <c r="AH23" s="176"/>
      <c r="AI23" s="177"/>
      <c r="AJ23" s="177"/>
      <c r="AK23" s="178" t="str">
        <f t="shared" si="26"/>
        <v/>
      </c>
      <c r="AL23" s="179"/>
      <c r="AM23" s="179"/>
      <c r="AN23" s="179"/>
      <c r="AO23" s="178" t="str">
        <f t="shared" si="27"/>
        <v/>
      </c>
      <c r="AP23" s="180"/>
      <c r="AQ23" s="176"/>
      <c r="AR23" s="177"/>
      <c r="AS23" s="177"/>
      <c r="AT23" s="178" t="str">
        <f t="shared" si="28"/>
        <v/>
      </c>
      <c r="AU23" s="179"/>
      <c r="AV23" s="179"/>
      <c r="AW23" s="179"/>
      <c r="AX23" s="178" t="str">
        <f t="shared" si="29"/>
        <v/>
      </c>
      <c r="AY23" s="180"/>
      <c r="AZ23" s="176"/>
      <c r="BA23" s="177"/>
      <c r="BB23" s="177"/>
      <c r="BC23" s="178" t="str">
        <f t="shared" si="30"/>
        <v/>
      </c>
      <c r="BD23" s="179"/>
      <c r="BE23" s="179"/>
      <c r="BF23" s="179"/>
      <c r="BG23" s="178" t="str">
        <f t="shared" si="31"/>
        <v/>
      </c>
      <c r="BH23" s="180"/>
      <c r="BI23" s="176"/>
      <c r="BJ23" s="177"/>
      <c r="BK23" s="177"/>
      <c r="BL23" s="178" t="str">
        <f t="shared" si="32"/>
        <v/>
      </c>
      <c r="BM23" s="179"/>
      <c r="BN23" s="179"/>
      <c r="BO23" s="179"/>
      <c r="BP23" s="178" t="str">
        <f t="shared" si="33"/>
        <v/>
      </c>
      <c r="BQ23" s="180"/>
      <c r="BR23" s="176"/>
      <c r="BS23" s="177"/>
      <c r="BT23" s="177"/>
      <c r="BU23" s="178" t="str">
        <f t="shared" si="34"/>
        <v/>
      </c>
      <c r="BV23" s="179"/>
      <c r="BW23" s="179"/>
      <c r="BX23" s="179"/>
      <c r="BY23" s="178" t="str">
        <f t="shared" si="35"/>
        <v/>
      </c>
      <c r="BZ23" s="180"/>
      <c r="CA23" s="176"/>
      <c r="CB23" s="177"/>
      <c r="CC23" s="177"/>
      <c r="CD23" s="178" t="str">
        <f t="shared" si="36"/>
        <v/>
      </c>
      <c r="CE23" s="179"/>
      <c r="CF23" s="179"/>
      <c r="CG23" s="179"/>
      <c r="CH23" s="178" t="str">
        <f t="shared" si="37"/>
        <v/>
      </c>
      <c r="CI23" s="180"/>
      <c r="CJ23" s="176"/>
      <c r="CK23" s="177"/>
      <c r="CL23" s="177"/>
      <c r="CM23" s="178" t="str">
        <f t="shared" si="38"/>
        <v/>
      </c>
      <c r="CN23" s="179"/>
      <c r="CO23" s="179"/>
      <c r="CP23" s="179"/>
      <c r="CQ23" s="178" t="str">
        <f t="shared" si="39"/>
        <v/>
      </c>
      <c r="CR23" s="180"/>
      <c r="CS23" s="176"/>
      <c r="CT23" s="177"/>
      <c r="CU23" s="177"/>
      <c r="CV23" s="178" t="str">
        <f t="shared" si="40"/>
        <v/>
      </c>
      <c r="CW23" s="179"/>
      <c r="CX23" s="179"/>
      <c r="CY23" s="179"/>
      <c r="CZ23" s="178" t="str">
        <f t="shared" si="41"/>
        <v/>
      </c>
      <c r="DA23" s="180"/>
      <c r="DB23" s="176"/>
      <c r="DC23" s="177"/>
      <c r="DD23" s="177"/>
      <c r="DE23" s="178" t="str">
        <f t="shared" si="42"/>
        <v/>
      </c>
      <c r="DF23" s="179"/>
      <c r="DG23" s="179"/>
      <c r="DH23" s="179"/>
      <c r="DI23" s="178" t="str">
        <f t="shared" si="43"/>
        <v/>
      </c>
      <c r="DJ23" s="180"/>
      <c r="DK23" s="176"/>
      <c r="DL23" s="177"/>
      <c r="DM23" s="177"/>
      <c r="DN23" s="178" t="str">
        <f t="shared" si="44"/>
        <v/>
      </c>
      <c r="DO23" s="179"/>
      <c r="DP23" s="179"/>
      <c r="DQ23" s="179"/>
      <c r="DR23" s="178" t="str">
        <f t="shared" si="45"/>
        <v/>
      </c>
      <c r="DS23" s="180"/>
      <c r="DT23" s="176"/>
      <c r="DU23" s="177"/>
      <c r="DV23" s="177"/>
      <c r="DW23" s="178" t="str">
        <f t="shared" si="46"/>
        <v/>
      </c>
      <c r="DX23" s="179"/>
      <c r="DY23" s="179"/>
      <c r="DZ23" s="179"/>
      <c r="EA23" s="178" t="str">
        <f t="shared" si="47"/>
        <v/>
      </c>
      <c r="EB23" s="180"/>
      <c r="EF23" s="181">
        <f t="shared" si="48"/>
        <v>0</v>
      </c>
      <c r="EG23" s="181">
        <f t="shared" si="49"/>
        <v>0</v>
      </c>
      <c r="EH23" s="181">
        <f t="shared" si="50"/>
        <v>0</v>
      </c>
    </row>
    <row r="24" s="169" customFormat="1" ht="42.649999999999999" customHeight="1">
      <c r="A24" s="182" t="s">
        <v>719</v>
      </c>
      <c r="B24" s="171" t="str">
        <f>IF(INDEX('1. Informations administratives'!A26:J61,MATCH(A24,'1. Informations administratives'!A26:A61,2),2)&lt;&gt;"",INDEX('1. Informations administratives'!A26:J61,MATCH(A24,'1. Informations administratives'!A26:A61,2),2),"")</f>
        <v/>
      </c>
      <c r="C24" s="172" t="str">
        <f>IF(INDEX('1. Informations administratives'!A26:J61,MATCH(A24,'1. Informations administratives'!A26:A61,2),3)&lt;&gt;"",INDEX('1. Informations administratives'!A26:J61,MATCH(A24,'1. Informations administratives'!A26:A61,2),3),"")</f>
        <v/>
      </c>
      <c r="D24" s="173"/>
      <c r="E24" s="174"/>
      <c r="F24" s="175"/>
      <c r="G24" s="176"/>
      <c r="H24" s="177"/>
      <c r="I24" s="177"/>
      <c r="J24" s="178" t="str">
        <f t="shared" si="20"/>
        <v/>
      </c>
      <c r="K24" s="179"/>
      <c r="L24" s="179"/>
      <c r="M24" s="179"/>
      <c r="N24" s="178" t="str">
        <f t="shared" si="51"/>
        <v/>
      </c>
      <c r="O24" s="180"/>
      <c r="P24" s="176"/>
      <c r="Q24" s="177"/>
      <c r="R24" s="177"/>
      <c r="S24" s="178" t="str">
        <f t="shared" si="22"/>
        <v/>
      </c>
      <c r="T24" s="179"/>
      <c r="U24" s="179"/>
      <c r="V24" s="179"/>
      <c r="W24" s="178" t="str">
        <f t="shared" si="23"/>
        <v/>
      </c>
      <c r="X24" s="180"/>
      <c r="Y24" s="176"/>
      <c r="Z24" s="177"/>
      <c r="AA24" s="177"/>
      <c r="AB24" s="178" t="str">
        <f t="shared" si="24"/>
        <v/>
      </c>
      <c r="AC24" s="179"/>
      <c r="AD24" s="179"/>
      <c r="AE24" s="179"/>
      <c r="AF24" s="178" t="str">
        <f t="shared" si="25"/>
        <v/>
      </c>
      <c r="AG24" s="180"/>
      <c r="AH24" s="176"/>
      <c r="AI24" s="177"/>
      <c r="AJ24" s="177"/>
      <c r="AK24" s="178" t="str">
        <f t="shared" si="26"/>
        <v/>
      </c>
      <c r="AL24" s="179"/>
      <c r="AM24" s="179"/>
      <c r="AN24" s="179"/>
      <c r="AO24" s="178" t="str">
        <f t="shared" si="27"/>
        <v/>
      </c>
      <c r="AP24" s="180"/>
      <c r="AQ24" s="176"/>
      <c r="AR24" s="177"/>
      <c r="AS24" s="177"/>
      <c r="AT24" s="178" t="str">
        <f t="shared" si="28"/>
        <v/>
      </c>
      <c r="AU24" s="179"/>
      <c r="AV24" s="179"/>
      <c r="AW24" s="179"/>
      <c r="AX24" s="178" t="str">
        <f t="shared" si="29"/>
        <v/>
      </c>
      <c r="AY24" s="180"/>
      <c r="AZ24" s="176"/>
      <c r="BA24" s="177"/>
      <c r="BB24" s="177"/>
      <c r="BC24" s="178" t="str">
        <f t="shared" si="30"/>
        <v/>
      </c>
      <c r="BD24" s="179"/>
      <c r="BE24" s="179"/>
      <c r="BF24" s="179"/>
      <c r="BG24" s="178" t="str">
        <f t="shared" si="31"/>
        <v/>
      </c>
      <c r="BH24" s="180"/>
      <c r="BI24" s="176"/>
      <c r="BJ24" s="177"/>
      <c r="BK24" s="177"/>
      <c r="BL24" s="178" t="str">
        <f t="shared" si="32"/>
        <v/>
      </c>
      <c r="BM24" s="179"/>
      <c r="BN24" s="179"/>
      <c r="BO24" s="179"/>
      <c r="BP24" s="178" t="str">
        <f t="shared" si="33"/>
        <v/>
      </c>
      <c r="BQ24" s="180"/>
      <c r="BR24" s="176"/>
      <c r="BS24" s="177"/>
      <c r="BT24" s="177"/>
      <c r="BU24" s="178" t="str">
        <f t="shared" si="34"/>
        <v/>
      </c>
      <c r="BV24" s="179"/>
      <c r="BW24" s="179"/>
      <c r="BX24" s="179"/>
      <c r="BY24" s="178" t="str">
        <f t="shared" si="35"/>
        <v/>
      </c>
      <c r="BZ24" s="180"/>
      <c r="CA24" s="176"/>
      <c r="CB24" s="177"/>
      <c r="CC24" s="177"/>
      <c r="CD24" s="178" t="str">
        <f t="shared" si="36"/>
        <v/>
      </c>
      <c r="CE24" s="179"/>
      <c r="CF24" s="179"/>
      <c r="CG24" s="179"/>
      <c r="CH24" s="178" t="str">
        <f t="shared" si="37"/>
        <v/>
      </c>
      <c r="CI24" s="180"/>
      <c r="CJ24" s="176"/>
      <c r="CK24" s="177"/>
      <c r="CL24" s="177"/>
      <c r="CM24" s="178" t="str">
        <f t="shared" si="38"/>
        <v/>
      </c>
      <c r="CN24" s="179"/>
      <c r="CO24" s="179"/>
      <c r="CP24" s="179"/>
      <c r="CQ24" s="178" t="str">
        <f t="shared" si="39"/>
        <v/>
      </c>
      <c r="CR24" s="180"/>
      <c r="CS24" s="176"/>
      <c r="CT24" s="177"/>
      <c r="CU24" s="177"/>
      <c r="CV24" s="178" t="str">
        <f t="shared" si="40"/>
        <v/>
      </c>
      <c r="CW24" s="179"/>
      <c r="CX24" s="179"/>
      <c r="CY24" s="179"/>
      <c r="CZ24" s="178" t="str">
        <f t="shared" si="41"/>
        <v/>
      </c>
      <c r="DA24" s="180"/>
      <c r="DB24" s="176"/>
      <c r="DC24" s="177"/>
      <c r="DD24" s="177"/>
      <c r="DE24" s="178" t="str">
        <f t="shared" si="42"/>
        <v/>
      </c>
      <c r="DF24" s="179"/>
      <c r="DG24" s="179"/>
      <c r="DH24" s="179"/>
      <c r="DI24" s="178" t="str">
        <f t="shared" si="43"/>
        <v/>
      </c>
      <c r="DJ24" s="180"/>
      <c r="DK24" s="176"/>
      <c r="DL24" s="177"/>
      <c r="DM24" s="177"/>
      <c r="DN24" s="178" t="str">
        <f t="shared" si="44"/>
        <v/>
      </c>
      <c r="DO24" s="179"/>
      <c r="DP24" s="179"/>
      <c r="DQ24" s="179"/>
      <c r="DR24" s="178" t="str">
        <f t="shared" si="45"/>
        <v/>
      </c>
      <c r="DS24" s="180"/>
      <c r="DT24" s="176"/>
      <c r="DU24" s="177"/>
      <c r="DV24" s="177"/>
      <c r="DW24" s="178" t="str">
        <f t="shared" si="46"/>
        <v/>
      </c>
      <c r="DX24" s="179"/>
      <c r="DY24" s="179"/>
      <c r="DZ24" s="179"/>
      <c r="EA24" s="178" t="str">
        <f t="shared" si="47"/>
        <v/>
      </c>
      <c r="EB24" s="180"/>
      <c r="EF24" s="181">
        <f t="shared" si="48"/>
        <v>0</v>
      </c>
      <c r="EG24" s="181">
        <f t="shared" si="49"/>
        <v>0</v>
      </c>
      <c r="EH24" s="181">
        <f t="shared" si="50"/>
        <v>0</v>
      </c>
    </row>
    <row r="25" s="169" customFormat="1" ht="42.649999999999999" customHeight="1">
      <c r="A25" s="182" t="s">
        <v>720</v>
      </c>
      <c r="B25" s="171" t="str">
        <f>IF(INDEX('1. Informations administratives'!A27:J62,MATCH(A25,'1. Informations administratives'!A27:A62,2),2)&lt;&gt;"",INDEX('1. Informations administratives'!A27:J62,MATCH(A25,'1. Informations administratives'!A27:A62,2),2),"")</f>
        <v/>
      </c>
      <c r="C25" s="172" t="str">
        <f>IF(INDEX('1. Informations administratives'!A27:J62,MATCH(A25,'1. Informations administratives'!A27:A62,2),3)&lt;&gt;"",INDEX('1. Informations administratives'!A27:J62,MATCH(A25,'1. Informations administratives'!A27:A62,2),3),"")</f>
        <v/>
      </c>
      <c r="D25" s="173"/>
      <c r="E25" s="174"/>
      <c r="F25" s="175"/>
      <c r="G25" s="176"/>
      <c r="H25" s="177"/>
      <c r="I25" s="177"/>
      <c r="J25" s="178" t="str">
        <f t="shared" si="20"/>
        <v/>
      </c>
      <c r="K25" s="179"/>
      <c r="L25" s="179"/>
      <c r="M25" s="179"/>
      <c r="N25" s="178" t="str">
        <f t="shared" si="51"/>
        <v/>
      </c>
      <c r="O25" s="180"/>
      <c r="P25" s="176"/>
      <c r="Q25" s="177"/>
      <c r="R25" s="177"/>
      <c r="S25" s="178" t="str">
        <f t="shared" si="22"/>
        <v/>
      </c>
      <c r="T25" s="179"/>
      <c r="U25" s="179"/>
      <c r="V25" s="179"/>
      <c r="W25" s="178" t="str">
        <f t="shared" si="23"/>
        <v/>
      </c>
      <c r="X25" s="180"/>
      <c r="Y25" s="176"/>
      <c r="Z25" s="177"/>
      <c r="AA25" s="177"/>
      <c r="AB25" s="178" t="str">
        <f t="shared" si="24"/>
        <v/>
      </c>
      <c r="AC25" s="179"/>
      <c r="AD25" s="179"/>
      <c r="AE25" s="179"/>
      <c r="AF25" s="178" t="str">
        <f t="shared" si="25"/>
        <v/>
      </c>
      <c r="AG25" s="180"/>
      <c r="AH25" s="176"/>
      <c r="AI25" s="177"/>
      <c r="AJ25" s="177"/>
      <c r="AK25" s="178" t="str">
        <f t="shared" si="26"/>
        <v/>
      </c>
      <c r="AL25" s="179"/>
      <c r="AM25" s="179"/>
      <c r="AN25" s="179"/>
      <c r="AO25" s="178" t="str">
        <f t="shared" si="27"/>
        <v/>
      </c>
      <c r="AP25" s="180"/>
      <c r="AQ25" s="176"/>
      <c r="AR25" s="177"/>
      <c r="AS25" s="177"/>
      <c r="AT25" s="178" t="str">
        <f t="shared" si="28"/>
        <v/>
      </c>
      <c r="AU25" s="179"/>
      <c r="AV25" s="179"/>
      <c r="AW25" s="179"/>
      <c r="AX25" s="178" t="str">
        <f t="shared" si="29"/>
        <v/>
      </c>
      <c r="AY25" s="180"/>
      <c r="AZ25" s="176"/>
      <c r="BA25" s="177"/>
      <c r="BB25" s="177"/>
      <c r="BC25" s="178" t="str">
        <f t="shared" si="30"/>
        <v/>
      </c>
      <c r="BD25" s="179"/>
      <c r="BE25" s="179"/>
      <c r="BF25" s="179"/>
      <c r="BG25" s="178" t="str">
        <f t="shared" si="31"/>
        <v/>
      </c>
      <c r="BH25" s="180"/>
      <c r="BI25" s="176"/>
      <c r="BJ25" s="177"/>
      <c r="BK25" s="177"/>
      <c r="BL25" s="178" t="str">
        <f t="shared" si="32"/>
        <v/>
      </c>
      <c r="BM25" s="179"/>
      <c r="BN25" s="179"/>
      <c r="BO25" s="179"/>
      <c r="BP25" s="178" t="str">
        <f t="shared" si="33"/>
        <v/>
      </c>
      <c r="BQ25" s="180"/>
      <c r="BR25" s="176"/>
      <c r="BS25" s="177"/>
      <c r="BT25" s="177"/>
      <c r="BU25" s="178" t="str">
        <f t="shared" si="34"/>
        <v/>
      </c>
      <c r="BV25" s="179"/>
      <c r="BW25" s="179"/>
      <c r="BX25" s="179"/>
      <c r="BY25" s="178" t="str">
        <f t="shared" si="35"/>
        <v/>
      </c>
      <c r="BZ25" s="180"/>
      <c r="CA25" s="176"/>
      <c r="CB25" s="177"/>
      <c r="CC25" s="177"/>
      <c r="CD25" s="178" t="str">
        <f t="shared" si="36"/>
        <v/>
      </c>
      <c r="CE25" s="179"/>
      <c r="CF25" s="179"/>
      <c r="CG25" s="179"/>
      <c r="CH25" s="178" t="str">
        <f t="shared" si="37"/>
        <v/>
      </c>
      <c r="CI25" s="180"/>
      <c r="CJ25" s="176"/>
      <c r="CK25" s="177"/>
      <c r="CL25" s="177"/>
      <c r="CM25" s="178" t="str">
        <f t="shared" si="38"/>
        <v/>
      </c>
      <c r="CN25" s="179"/>
      <c r="CO25" s="179"/>
      <c r="CP25" s="179"/>
      <c r="CQ25" s="178" t="str">
        <f t="shared" si="39"/>
        <v/>
      </c>
      <c r="CR25" s="180"/>
      <c r="CS25" s="176"/>
      <c r="CT25" s="177"/>
      <c r="CU25" s="177"/>
      <c r="CV25" s="178" t="str">
        <f t="shared" si="40"/>
        <v/>
      </c>
      <c r="CW25" s="179"/>
      <c r="CX25" s="179"/>
      <c r="CY25" s="179"/>
      <c r="CZ25" s="178" t="str">
        <f t="shared" si="41"/>
        <v/>
      </c>
      <c r="DA25" s="180"/>
      <c r="DB25" s="176"/>
      <c r="DC25" s="177"/>
      <c r="DD25" s="177"/>
      <c r="DE25" s="178" t="str">
        <f t="shared" si="42"/>
        <v/>
      </c>
      <c r="DF25" s="179"/>
      <c r="DG25" s="179"/>
      <c r="DH25" s="179"/>
      <c r="DI25" s="178" t="str">
        <f t="shared" si="43"/>
        <v/>
      </c>
      <c r="DJ25" s="180"/>
      <c r="DK25" s="176"/>
      <c r="DL25" s="177"/>
      <c r="DM25" s="177"/>
      <c r="DN25" s="178" t="str">
        <f t="shared" si="44"/>
        <v/>
      </c>
      <c r="DO25" s="179"/>
      <c r="DP25" s="179"/>
      <c r="DQ25" s="179"/>
      <c r="DR25" s="178" t="str">
        <f t="shared" si="45"/>
        <v/>
      </c>
      <c r="DS25" s="180"/>
      <c r="DT25" s="176"/>
      <c r="DU25" s="177"/>
      <c r="DV25" s="177"/>
      <c r="DW25" s="178" t="str">
        <f t="shared" si="46"/>
        <v/>
      </c>
      <c r="DX25" s="179"/>
      <c r="DY25" s="179"/>
      <c r="DZ25" s="179"/>
      <c r="EA25" s="178" t="str">
        <f t="shared" si="47"/>
        <v/>
      </c>
      <c r="EB25" s="180"/>
      <c r="EF25" s="181">
        <f t="shared" si="48"/>
        <v>0</v>
      </c>
      <c r="EG25" s="181">
        <f t="shared" si="49"/>
        <v>0</v>
      </c>
      <c r="EH25" s="181">
        <f t="shared" si="50"/>
        <v>0</v>
      </c>
    </row>
    <row r="26" s="169" customFormat="1" ht="42.649999999999999" customHeight="1">
      <c r="A26" s="182" t="s">
        <v>721</v>
      </c>
      <c r="B26" s="171" t="str">
        <f>IF(INDEX('1. Informations administratives'!A28:J63,MATCH(A26,'1. Informations administratives'!A28:A63,2),2)&lt;&gt;"",INDEX('1. Informations administratives'!A28:J63,MATCH(A26,'1. Informations administratives'!A28:A63,2),2),"")</f>
        <v/>
      </c>
      <c r="C26" s="172" t="str">
        <f>IF(INDEX('1. Informations administratives'!A28:J63,MATCH(A26,'1. Informations administratives'!A28:A63,2),3)&lt;&gt;"",INDEX('1. Informations administratives'!A28:J63,MATCH(A26,'1. Informations administratives'!A28:A63,2),3),"")</f>
        <v/>
      </c>
      <c r="D26" s="173"/>
      <c r="E26" s="174"/>
      <c r="F26" s="175"/>
      <c r="G26" s="176"/>
      <c r="H26" s="177"/>
      <c r="I26" s="177"/>
      <c r="J26" s="178" t="str">
        <f t="shared" si="20"/>
        <v/>
      </c>
      <c r="K26" s="179"/>
      <c r="L26" s="179"/>
      <c r="M26" s="179"/>
      <c r="N26" s="178" t="str">
        <f t="shared" si="51"/>
        <v/>
      </c>
      <c r="O26" s="180"/>
      <c r="P26" s="176"/>
      <c r="Q26" s="177"/>
      <c r="R26" s="177"/>
      <c r="S26" s="178" t="str">
        <f t="shared" si="22"/>
        <v/>
      </c>
      <c r="T26" s="179"/>
      <c r="U26" s="179"/>
      <c r="V26" s="179"/>
      <c r="W26" s="178" t="str">
        <f t="shared" si="23"/>
        <v/>
      </c>
      <c r="X26" s="180"/>
      <c r="Y26" s="176"/>
      <c r="Z26" s="177"/>
      <c r="AA26" s="177"/>
      <c r="AB26" s="178" t="str">
        <f t="shared" si="24"/>
        <v/>
      </c>
      <c r="AC26" s="179"/>
      <c r="AD26" s="179"/>
      <c r="AE26" s="179"/>
      <c r="AF26" s="178" t="str">
        <f t="shared" si="25"/>
        <v/>
      </c>
      <c r="AG26" s="180"/>
      <c r="AH26" s="176"/>
      <c r="AI26" s="177"/>
      <c r="AJ26" s="177"/>
      <c r="AK26" s="178" t="str">
        <f t="shared" si="26"/>
        <v/>
      </c>
      <c r="AL26" s="179"/>
      <c r="AM26" s="179"/>
      <c r="AN26" s="179"/>
      <c r="AO26" s="178" t="str">
        <f t="shared" si="27"/>
        <v/>
      </c>
      <c r="AP26" s="180"/>
      <c r="AQ26" s="176"/>
      <c r="AR26" s="177"/>
      <c r="AS26" s="177"/>
      <c r="AT26" s="178" t="str">
        <f t="shared" si="28"/>
        <v/>
      </c>
      <c r="AU26" s="179"/>
      <c r="AV26" s="179"/>
      <c r="AW26" s="179"/>
      <c r="AX26" s="178" t="str">
        <f t="shared" si="29"/>
        <v/>
      </c>
      <c r="AY26" s="180"/>
      <c r="AZ26" s="176"/>
      <c r="BA26" s="177"/>
      <c r="BB26" s="177"/>
      <c r="BC26" s="178" t="str">
        <f t="shared" si="30"/>
        <v/>
      </c>
      <c r="BD26" s="179"/>
      <c r="BE26" s="179"/>
      <c r="BF26" s="179"/>
      <c r="BG26" s="178" t="str">
        <f t="shared" si="31"/>
        <v/>
      </c>
      <c r="BH26" s="180"/>
      <c r="BI26" s="176"/>
      <c r="BJ26" s="177"/>
      <c r="BK26" s="177"/>
      <c r="BL26" s="178" t="str">
        <f t="shared" si="32"/>
        <v/>
      </c>
      <c r="BM26" s="179"/>
      <c r="BN26" s="179"/>
      <c r="BO26" s="179"/>
      <c r="BP26" s="178" t="str">
        <f t="shared" si="33"/>
        <v/>
      </c>
      <c r="BQ26" s="180"/>
      <c r="BR26" s="176"/>
      <c r="BS26" s="177"/>
      <c r="BT26" s="177"/>
      <c r="BU26" s="178" t="str">
        <f t="shared" si="34"/>
        <v/>
      </c>
      <c r="BV26" s="179"/>
      <c r="BW26" s="179"/>
      <c r="BX26" s="179"/>
      <c r="BY26" s="178" t="str">
        <f t="shared" si="35"/>
        <v/>
      </c>
      <c r="BZ26" s="180"/>
      <c r="CA26" s="176"/>
      <c r="CB26" s="177"/>
      <c r="CC26" s="177"/>
      <c r="CD26" s="178" t="str">
        <f t="shared" si="36"/>
        <v/>
      </c>
      <c r="CE26" s="179"/>
      <c r="CF26" s="179"/>
      <c r="CG26" s="179"/>
      <c r="CH26" s="178" t="str">
        <f t="shared" si="37"/>
        <v/>
      </c>
      <c r="CI26" s="180"/>
      <c r="CJ26" s="176"/>
      <c r="CK26" s="177"/>
      <c r="CL26" s="177"/>
      <c r="CM26" s="178" t="str">
        <f t="shared" si="38"/>
        <v/>
      </c>
      <c r="CN26" s="179"/>
      <c r="CO26" s="179"/>
      <c r="CP26" s="179"/>
      <c r="CQ26" s="178" t="str">
        <f t="shared" si="39"/>
        <v/>
      </c>
      <c r="CR26" s="180"/>
      <c r="CS26" s="176"/>
      <c r="CT26" s="177"/>
      <c r="CU26" s="177"/>
      <c r="CV26" s="178" t="str">
        <f t="shared" si="40"/>
        <v/>
      </c>
      <c r="CW26" s="179"/>
      <c r="CX26" s="179"/>
      <c r="CY26" s="179"/>
      <c r="CZ26" s="178" t="str">
        <f t="shared" si="41"/>
        <v/>
      </c>
      <c r="DA26" s="180"/>
      <c r="DB26" s="176"/>
      <c r="DC26" s="177"/>
      <c r="DD26" s="177"/>
      <c r="DE26" s="178" t="str">
        <f t="shared" si="42"/>
        <v/>
      </c>
      <c r="DF26" s="179"/>
      <c r="DG26" s="179"/>
      <c r="DH26" s="179"/>
      <c r="DI26" s="178" t="str">
        <f t="shared" si="43"/>
        <v/>
      </c>
      <c r="DJ26" s="180"/>
      <c r="DK26" s="176"/>
      <c r="DL26" s="177"/>
      <c r="DM26" s="177"/>
      <c r="DN26" s="178" t="str">
        <f t="shared" si="44"/>
        <v/>
      </c>
      <c r="DO26" s="179"/>
      <c r="DP26" s="179"/>
      <c r="DQ26" s="179"/>
      <c r="DR26" s="178" t="str">
        <f t="shared" si="45"/>
        <v/>
      </c>
      <c r="DS26" s="180"/>
      <c r="DT26" s="176"/>
      <c r="DU26" s="177"/>
      <c r="DV26" s="177"/>
      <c r="DW26" s="178" t="str">
        <f t="shared" si="46"/>
        <v/>
      </c>
      <c r="DX26" s="179"/>
      <c r="DY26" s="179"/>
      <c r="DZ26" s="179"/>
      <c r="EA26" s="178" t="str">
        <f t="shared" si="47"/>
        <v/>
      </c>
      <c r="EB26" s="180"/>
      <c r="EF26" s="181">
        <f t="shared" si="48"/>
        <v>0</v>
      </c>
      <c r="EG26" s="181">
        <f t="shared" si="49"/>
        <v>0</v>
      </c>
      <c r="EH26" s="181">
        <f t="shared" si="50"/>
        <v>0</v>
      </c>
    </row>
    <row r="27" s="169" customFormat="1" ht="42.649999999999999" customHeight="1">
      <c r="A27" s="182" t="s">
        <v>722</v>
      </c>
      <c r="B27" s="171" t="str">
        <f>IF(INDEX('1. Informations administratives'!A29:J64,MATCH(A27,'1. Informations administratives'!A29:A64,2),2)&lt;&gt;"",INDEX('1. Informations administratives'!A29:J64,MATCH(A27,'1. Informations administratives'!A29:A64,2),2),"")</f>
        <v/>
      </c>
      <c r="C27" s="172" t="str">
        <f>IF(INDEX('1. Informations administratives'!A29:J64,MATCH(A27,'1. Informations administratives'!A29:A64,2),3)&lt;&gt;"",INDEX('1. Informations administratives'!A29:J64,MATCH(A27,'1. Informations administratives'!A29:A64,2),3),"")</f>
        <v/>
      </c>
      <c r="D27" s="173"/>
      <c r="E27" s="174"/>
      <c r="F27" s="175"/>
      <c r="G27" s="176"/>
      <c r="H27" s="177"/>
      <c r="I27" s="177"/>
      <c r="J27" s="178" t="str">
        <f t="shared" si="20"/>
        <v/>
      </c>
      <c r="K27" s="179"/>
      <c r="L27" s="179"/>
      <c r="M27" s="179"/>
      <c r="N27" s="178" t="str">
        <f t="shared" si="51"/>
        <v/>
      </c>
      <c r="O27" s="180"/>
      <c r="P27" s="176"/>
      <c r="Q27" s="177"/>
      <c r="R27" s="177"/>
      <c r="S27" s="178" t="str">
        <f t="shared" si="22"/>
        <v/>
      </c>
      <c r="T27" s="179"/>
      <c r="U27" s="179"/>
      <c r="V27" s="179"/>
      <c r="W27" s="178" t="str">
        <f t="shared" si="23"/>
        <v/>
      </c>
      <c r="X27" s="180"/>
      <c r="Y27" s="176"/>
      <c r="Z27" s="177"/>
      <c r="AA27" s="177"/>
      <c r="AB27" s="178" t="str">
        <f t="shared" si="24"/>
        <v/>
      </c>
      <c r="AC27" s="179"/>
      <c r="AD27" s="179"/>
      <c r="AE27" s="179"/>
      <c r="AF27" s="178" t="str">
        <f t="shared" si="25"/>
        <v/>
      </c>
      <c r="AG27" s="180"/>
      <c r="AH27" s="176"/>
      <c r="AI27" s="177"/>
      <c r="AJ27" s="177"/>
      <c r="AK27" s="178" t="str">
        <f t="shared" si="26"/>
        <v/>
      </c>
      <c r="AL27" s="179"/>
      <c r="AM27" s="179"/>
      <c r="AN27" s="179"/>
      <c r="AO27" s="178" t="str">
        <f t="shared" si="27"/>
        <v/>
      </c>
      <c r="AP27" s="180"/>
      <c r="AQ27" s="176"/>
      <c r="AR27" s="177"/>
      <c r="AS27" s="177"/>
      <c r="AT27" s="178" t="str">
        <f t="shared" si="28"/>
        <v/>
      </c>
      <c r="AU27" s="179"/>
      <c r="AV27" s="179"/>
      <c r="AW27" s="179"/>
      <c r="AX27" s="178" t="str">
        <f t="shared" si="29"/>
        <v/>
      </c>
      <c r="AY27" s="180"/>
      <c r="AZ27" s="176"/>
      <c r="BA27" s="177"/>
      <c r="BB27" s="177"/>
      <c r="BC27" s="178" t="str">
        <f t="shared" si="30"/>
        <v/>
      </c>
      <c r="BD27" s="179"/>
      <c r="BE27" s="179"/>
      <c r="BF27" s="179"/>
      <c r="BG27" s="178" t="str">
        <f t="shared" si="31"/>
        <v/>
      </c>
      <c r="BH27" s="180"/>
      <c r="BI27" s="176"/>
      <c r="BJ27" s="177"/>
      <c r="BK27" s="177"/>
      <c r="BL27" s="178" t="str">
        <f t="shared" si="32"/>
        <v/>
      </c>
      <c r="BM27" s="179"/>
      <c r="BN27" s="179"/>
      <c r="BO27" s="179"/>
      <c r="BP27" s="178" t="str">
        <f t="shared" si="33"/>
        <v/>
      </c>
      <c r="BQ27" s="180"/>
      <c r="BR27" s="176"/>
      <c r="BS27" s="177"/>
      <c r="BT27" s="177"/>
      <c r="BU27" s="178" t="str">
        <f t="shared" si="34"/>
        <v/>
      </c>
      <c r="BV27" s="179"/>
      <c r="BW27" s="179"/>
      <c r="BX27" s="179"/>
      <c r="BY27" s="178" t="str">
        <f t="shared" si="35"/>
        <v/>
      </c>
      <c r="BZ27" s="180"/>
      <c r="CA27" s="176"/>
      <c r="CB27" s="177"/>
      <c r="CC27" s="177"/>
      <c r="CD27" s="178" t="str">
        <f t="shared" si="36"/>
        <v/>
      </c>
      <c r="CE27" s="179"/>
      <c r="CF27" s="179"/>
      <c r="CG27" s="179"/>
      <c r="CH27" s="178" t="str">
        <f t="shared" si="37"/>
        <v/>
      </c>
      <c r="CI27" s="180"/>
      <c r="CJ27" s="176"/>
      <c r="CK27" s="177"/>
      <c r="CL27" s="177"/>
      <c r="CM27" s="178" t="str">
        <f t="shared" si="38"/>
        <v/>
      </c>
      <c r="CN27" s="179"/>
      <c r="CO27" s="179"/>
      <c r="CP27" s="179"/>
      <c r="CQ27" s="178" t="str">
        <f t="shared" si="39"/>
        <v/>
      </c>
      <c r="CR27" s="180"/>
      <c r="CS27" s="176"/>
      <c r="CT27" s="177"/>
      <c r="CU27" s="177"/>
      <c r="CV27" s="178" t="str">
        <f t="shared" si="40"/>
        <v/>
      </c>
      <c r="CW27" s="179"/>
      <c r="CX27" s="179"/>
      <c r="CY27" s="179"/>
      <c r="CZ27" s="178" t="str">
        <f t="shared" si="41"/>
        <v/>
      </c>
      <c r="DA27" s="180"/>
      <c r="DB27" s="176"/>
      <c r="DC27" s="177"/>
      <c r="DD27" s="177"/>
      <c r="DE27" s="178" t="str">
        <f t="shared" si="42"/>
        <v/>
      </c>
      <c r="DF27" s="179"/>
      <c r="DG27" s="179"/>
      <c r="DH27" s="179"/>
      <c r="DI27" s="178" t="str">
        <f t="shared" si="43"/>
        <v/>
      </c>
      <c r="DJ27" s="180"/>
      <c r="DK27" s="176"/>
      <c r="DL27" s="177"/>
      <c r="DM27" s="177"/>
      <c r="DN27" s="178" t="str">
        <f t="shared" si="44"/>
        <v/>
      </c>
      <c r="DO27" s="179"/>
      <c r="DP27" s="179"/>
      <c r="DQ27" s="179"/>
      <c r="DR27" s="178" t="str">
        <f t="shared" si="45"/>
        <v/>
      </c>
      <c r="DS27" s="180"/>
      <c r="DT27" s="176"/>
      <c r="DU27" s="177"/>
      <c r="DV27" s="177"/>
      <c r="DW27" s="178" t="str">
        <f t="shared" si="46"/>
        <v/>
      </c>
      <c r="DX27" s="179"/>
      <c r="DY27" s="179"/>
      <c r="DZ27" s="179"/>
      <c r="EA27" s="178" t="str">
        <f t="shared" si="47"/>
        <v/>
      </c>
      <c r="EB27" s="180"/>
      <c r="EF27" s="181">
        <f t="shared" si="48"/>
        <v>0</v>
      </c>
      <c r="EG27" s="181">
        <f t="shared" si="49"/>
        <v>0</v>
      </c>
      <c r="EH27" s="181">
        <f t="shared" si="50"/>
        <v>0</v>
      </c>
    </row>
    <row r="28" s="169" customFormat="1" ht="42.649999999999999" customHeight="1">
      <c r="A28" s="182" t="s">
        <v>723</v>
      </c>
      <c r="B28" s="171" t="str">
        <f>IF(INDEX('1. Informations administratives'!A30:J65,MATCH(A28,'1. Informations administratives'!A30:A65,2),2)&lt;&gt;"",INDEX('1. Informations administratives'!A30:J65,MATCH(A28,'1. Informations administratives'!A30:A65,2),2),"")</f>
        <v/>
      </c>
      <c r="C28" s="172" t="str">
        <f>IF(INDEX('1. Informations administratives'!A30:J65,MATCH(A28,'1. Informations administratives'!A30:A65,2),3)&lt;&gt;"",INDEX('1. Informations administratives'!A30:J65,MATCH(A28,'1. Informations administratives'!A30:A65,2),3),"")</f>
        <v/>
      </c>
      <c r="D28" s="173"/>
      <c r="E28" s="174"/>
      <c r="F28" s="175"/>
      <c r="G28" s="176"/>
      <c r="H28" s="177"/>
      <c r="I28" s="177"/>
      <c r="J28" s="178" t="str">
        <f t="shared" si="20"/>
        <v/>
      </c>
      <c r="K28" s="179"/>
      <c r="L28" s="179"/>
      <c r="M28" s="179"/>
      <c r="N28" s="178" t="str">
        <f t="shared" si="51"/>
        <v/>
      </c>
      <c r="O28" s="180"/>
      <c r="P28" s="176"/>
      <c r="Q28" s="177"/>
      <c r="R28" s="177"/>
      <c r="S28" s="178" t="str">
        <f t="shared" si="22"/>
        <v/>
      </c>
      <c r="T28" s="179"/>
      <c r="U28" s="179"/>
      <c r="V28" s="179"/>
      <c r="W28" s="178" t="str">
        <f t="shared" si="23"/>
        <v/>
      </c>
      <c r="X28" s="180"/>
      <c r="Y28" s="176"/>
      <c r="Z28" s="177"/>
      <c r="AA28" s="177"/>
      <c r="AB28" s="178" t="str">
        <f t="shared" si="24"/>
        <v/>
      </c>
      <c r="AC28" s="179"/>
      <c r="AD28" s="179"/>
      <c r="AE28" s="179"/>
      <c r="AF28" s="178" t="str">
        <f t="shared" si="25"/>
        <v/>
      </c>
      <c r="AG28" s="180"/>
      <c r="AH28" s="176"/>
      <c r="AI28" s="177"/>
      <c r="AJ28" s="177"/>
      <c r="AK28" s="178" t="str">
        <f t="shared" si="26"/>
        <v/>
      </c>
      <c r="AL28" s="179"/>
      <c r="AM28" s="179"/>
      <c r="AN28" s="179"/>
      <c r="AO28" s="178" t="str">
        <f t="shared" si="27"/>
        <v/>
      </c>
      <c r="AP28" s="180"/>
      <c r="AQ28" s="176"/>
      <c r="AR28" s="177"/>
      <c r="AS28" s="177"/>
      <c r="AT28" s="178" t="str">
        <f t="shared" si="28"/>
        <v/>
      </c>
      <c r="AU28" s="179"/>
      <c r="AV28" s="179"/>
      <c r="AW28" s="179"/>
      <c r="AX28" s="178" t="str">
        <f t="shared" si="29"/>
        <v/>
      </c>
      <c r="AY28" s="180"/>
      <c r="AZ28" s="176"/>
      <c r="BA28" s="177"/>
      <c r="BB28" s="177"/>
      <c r="BC28" s="178" t="str">
        <f t="shared" si="30"/>
        <v/>
      </c>
      <c r="BD28" s="179"/>
      <c r="BE28" s="179"/>
      <c r="BF28" s="179"/>
      <c r="BG28" s="178" t="str">
        <f t="shared" si="31"/>
        <v/>
      </c>
      <c r="BH28" s="180"/>
      <c r="BI28" s="176"/>
      <c r="BJ28" s="177"/>
      <c r="BK28" s="177"/>
      <c r="BL28" s="178" t="str">
        <f t="shared" si="32"/>
        <v/>
      </c>
      <c r="BM28" s="179"/>
      <c r="BN28" s="179"/>
      <c r="BO28" s="179"/>
      <c r="BP28" s="178" t="str">
        <f t="shared" si="33"/>
        <v/>
      </c>
      <c r="BQ28" s="180"/>
      <c r="BR28" s="176"/>
      <c r="BS28" s="177"/>
      <c r="BT28" s="177"/>
      <c r="BU28" s="178" t="str">
        <f t="shared" si="34"/>
        <v/>
      </c>
      <c r="BV28" s="179"/>
      <c r="BW28" s="179"/>
      <c r="BX28" s="179"/>
      <c r="BY28" s="178" t="str">
        <f t="shared" si="35"/>
        <v/>
      </c>
      <c r="BZ28" s="180"/>
      <c r="CA28" s="176"/>
      <c r="CB28" s="177"/>
      <c r="CC28" s="177"/>
      <c r="CD28" s="178" t="str">
        <f t="shared" si="36"/>
        <v/>
      </c>
      <c r="CE28" s="179"/>
      <c r="CF28" s="179"/>
      <c r="CG28" s="179"/>
      <c r="CH28" s="178" t="str">
        <f t="shared" si="37"/>
        <v/>
      </c>
      <c r="CI28" s="180"/>
      <c r="CJ28" s="176"/>
      <c r="CK28" s="177"/>
      <c r="CL28" s="177"/>
      <c r="CM28" s="178" t="str">
        <f t="shared" si="38"/>
        <v/>
      </c>
      <c r="CN28" s="179"/>
      <c r="CO28" s="179"/>
      <c r="CP28" s="179"/>
      <c r="CQ28" s="178" t="str">
        <f t="shared" si="39"/>
        <v/>
      </c>
      <c r="CR28" s="180"/>
      <c r="CS28" s="176"/>
      <c r="CT28" s="177"/>
      <c r="CU28" s="177"/>
      <c r="CV28" s="178" t="str">
        <f t="shared" si="40"/>
        <v/>
      </c>
      <c r="CW28" s="179"/>
      <c r="CX28" s="179"/>
      <c r="CY28" s="179"/>
      <c r="CZ28" s="178" t="str">
        <f t="shared" si="41"/>
        <v/>
      </c>
      <c r="DA28" s="180"/>
      <c r="DB28" s="176"/>
      <c r="DC28" s="177"/>
      <c r="DD28" s="177"/>
      <c r="DE28" s="178" t="str">
        <f t="shared" si="42"/>
        <v/>
      </c>
      <c r="DF28" s="179"/>
      <c r="DG28" s="179"/>
      <c r="DH28" s="179"/>
      <c r="DI28" s="178" t="str">
        <f t="shared" si="43"/>
        <v/>
      </c>
      <c r="DJ28" s="180"/>
      <c r="DK28" s="176"/>
      <c r="DL28" s="177"/>
      <c r="DM28" s="177"/>
      <c r="DN28" s="178" t="str">
        <f t="shared" si="44"/>
        <v/>
      </c>
      <c r="DO28" s="179"/>
      <c r="DP28" s="179"/>
      <c r="DQ28" s="179"/>
      <c r="DR28" s="178" t="str">
        <f t="shared" si="45"/>
        <v/>
      </c>
      <c r="DS28" s="180"/>
      <c r="DT28" s="176"/>
      <c r="DU28" s="177"/>
      <c r="DV28" s="177"/>
      <c r="DW28" s="178" t="str">
        <f t="shared" si="46"/>
        <v/>
      </c>
      <c r="DX28" s="179"/>
      <c r="DY28" s="179"/>
      <c r="DZ28" s="179"/>
      <c r="EA28" s="178" t="str">
        <f t="shared" si="47"/>
        <v/>
      </c>
      <c r="EB28" s="180"/>
      <c r="EF28" s="181">
        <f t="shared" si="48"/>
        <v>0</v>
      </c>
      <c r="EG28" s="181">
        <f t="shared" si="49"/>
        <v>0</v>
      </c>
      <c r="EH28" s="181">
        <f t="shared" si="50"/>
        <v>0</v>
      </c>
    </row>
    <row r="29" s="169" customFormat="1" ht="42.649999999999999" customHeight="1">
      <c r="A29" s="182" t="s">
        <v>724</v>
      </c>
      <c r="B29" s="171" t="str">
        <f>IF(INDEX('1. Informations administratives'!A31:J66,MATCH(A29,'1. Informations administratives'!A31:A66,2),2)&lt;&gt;"",INDEX('1. Informations administratives'!A31:J66,MATCH(A29,'1. Informations administratives'!A31:A66,2),2),"")</f>
        <v/>
      </c>
      <c r="C29" s="172" t="str">
        <f>IF(INDEX('1. Informations administratives'!A31:J66,MATCH(A29,'1. Informations administratives'!A31:A66,2),3)&lt;&gt;"",INDEX('1. Informations administratives'!A31:J66,MATCH(A29,'1. Informations administratives'!A31:A66,2),3),"")</f>
        <v/>
      </c>
      <c r="D29" s="173"/>
      <c r="E29" s="174"/>
      <c r="F29" s="175"/>
      <c r="G29" s="176"/>
      <c r="H29" s="177"/>
      <c r="I29" s="177"/>
      <c r="J29" s="178" t="str">
        <f t="shared" si="20"/>
        <v/>
      </c>
      <c r="K29" s="179"/>
      <c r="L29" s="179"/>
      <c r="M29" s="179"/>
      <c r="N29" s="178" t="str">
        <f t="shared" si="51"/>
        <v/>
      </c>
      <c r="O29" s="180"/>
      <c r="P29" s="176"/>
      <c r="Q29" s="177"/>
      <c r="R29" s="177"/>
      <c r="S29" s="178" t="str">
        <f t="shared" si="22"/>
        <v/>
      </c>
      <c r="T29" s="179"/>
      <c r="U29" s="179"/>
      <c r="V29" s="179"/>
      <c r="W29" s="178" t="str">
        <f t="shared" si="23"/>
        <v/>
      </c>
      <c r="X29" s="180"/>
      <c r="Y29" s="176"/>
      <c r="Z29" s="177"/>
      <c r="AA29" s="177"/>
      <c r="AB29" s="178" t="str">
        <f t="shared" si="24"/>
        <v/>
      </c>
      <c r="AC29" s="179"/>
      <c r="AD29" s="179"/>
      <c r="AE29" s="179"/>
      <c r="AF29" s="178" t="str">
        <f t="shared" si="25"/>
        <v/>
      </c>
      <c r="AG29" s="180"/>
      <c r="AH29" s="176"/>
      <c r="AI29" s="177"/>
      <c r="AJ29" s="177"/>
      <c r="AK29" s="178" t="str">
        <f t="shared" si="26"/>
        <v/>
      </c>
      <c r="AL29" s="179"/>
      <c r="AM29" s="179"/>
      <c r="AN29" s="179"/>
      <c r="AO29" s="178" t="str">
        <f t="shared" si="27"/>
        <v/>
      </c>
      <c r="AP29" s="180"/>
      <c r="AQ29" s="176"/>
      <c r="AR29" s="177"/>
      <c r="AS29" s="177"/>
      <c r="AT29" s="178" t="str">
        <f t="shared" si="28"/>
        <v/>
      </c>
      <c r="AU29" s="179"/>
      <c r="AV29" s="179"/>
      <c r="AW29" s="179"/>
      <c r="AX29" s="178" t="str">
        <f t="shared" si="29"/>
        <v/>
      </c>
      <c r="AY29" s="180"/>
      <c r="AZ29" s="176"/>
      <c r="BA29" s="177"/>
      <c r="BB29" s="177"/>
      <c r="BC29" s="178" t="str">
        <f t="shared" si="30"/>
        <v/>
      </c>
      <c r="BD29" s="179"/>
      <c r="BE29" s="179"/>
      <c r="BF29" s="179"/>
      <c r="BG29" s="178" t="str">
        <f t="shared" si="31"/>
        <v/>
      </c>
      <c r="BH29" s="180"/>
      <c r="BI29" s="176"/>
      <c r="BJ29" s="177"/>
      <c r="BK29" s="177"/>
      <c r="BL29" s="178" t="str">
        <f t="shared" si="32"/>
        <v/>
      </c>
      <c r="BM29" s="179"/>
      <c r="BN29" s="179"/>
      <c r="BO29" s="179"/>
      <c r="BP29" s="178" t="str">
        <f t="shared" si="33"/>
        <v/>
      </c>
      <c r="BQ29" s="180"/>
      <c r="BR29" s="176"/>
      <c r="BS29" s="177"/>
      <c r="BT29" s="177"/>
      <c r="BU29" s="178" t="str">
        <f t="shared" si="34"/>
        <v/>
      </c>
      <c r="BV29" s="179"/>
      <c r="BW29" s="179"/>
      <c r="BX29" s="179"/>
      <c r="BY29" s="178" t="str">
        <f t="shared" si="35"/>
        <v/>
      </c>
      <c r="BZ29" s="180"/>
      <c r="CA29" s="176"/>
      <c r="CB29" s="177"/>
      <c r="CC29" s="177"/>
      <c r="CD29" s="178" t="str">
        <f t="shared" si="36"/>
        <v/>
      </c>
      <c r="CE29" s="179"/>
      <c r="CF29" s="179"/>
      <c r="CG29" s="179"/>
      <c r="CH29" s="178" t="str">
        <f t="shared" si="37"/>
        <v/>
      </c>
      <c r="CI29" s="180"/>
      <c r="CJ29" s="176"/>
      <c r="CK29" s="177"/>
      <c r="CL29" s="177"/>
      <c r="CM29" s="178" t="str">
        <f t="shared" si="38"/>
        <v/>
      </c>
      <c r="CN29" s="179"/>
      <c r="CO29" s="179"/>
      <c r="CP29" s="179"/>
      <c r="CQ29" s="178" t="str">
        <f t="shared" si="39"/>
        <v/>
      </c>
      <c r="CR29" s="180"/>
      <c r="CS29" s="176"/>
      <c r="CT29" s="177"/>
      <c r="CU29" s="177"/>
      <c r="CV29" s="178" t="str">
        <f t="shared" si="40"/>
        <v/>
      </c>
      <c r="CW29" s="179"/>
      <c r="CX29" s="179"/>
      <c r="CY29" s="179"/>
      <c r="CZ29" s="178" t="str">
        <f t="shared" si="41"/>
        <v/>
      </c>
      <c r="DA29" s="180"/>
      <c r="DB29" s="176"/>
      <c r="DC29" s="177"/>
      <c r="DD29" s="177"/>
      <c r="DE29" s="178" t="str">
        <f t="shared" si="42"/>
        <v/>
      </c>
      <c r="DF29" s="179"/>
      <c r="DG29" s="179"/>
      <c r="DH29" s="179"/>
      <c r="DI29" s="178" t="str">
        <f t="shared" si="43"/>
        <v/>
      </c>
      <c r="DJ29" s="180"/>
      <c r="DK29" s="176"/>
      <c r="DL29" s="177"/>
      <c r="DM29" s="177"/>
      <c r="DN29" s="178" t="str">
        <f t="shared" si="44"/>
        <v/>
      </c>
      <c r="DO29" s="179"/>
      <c r="DP29" s="179"/>
      <c r="DQ29" s="179"/>
      <c r="DR29" s="178" t="str">
        <f t="shared" si="45"/>
        <v/>
      </c>
      <c r="DS29" s="180"/>
      <c r="DT29" s="176"/>
      <c r="DU29" s="177"/>
      <c r="DV29" s="177"/>
      <c r="DW29" s="178" t="str">
        <f t="shared" si="46"/>
        <v/>
      </c>
      <c r="DX29" s="179"/>
      <c r="DY29" s="179"/>
      <c r="DZ29" s="179"/>
      <c r="EA29" s="178" t="str">
        <f t="shared" si="47"/>
        <v/>
      </c>
      <c r="EB29" s="180"/>
      <c r="EF29" s="181">
        <f t="shared" si="48"/>
        <v>0</v>
      </c>
      <c r="EG29" s="181">
        <f t="shared" si="49"/>
        <v>0</v>
      </c>
      <c r="EH29" s="181">
        <f t="shared" si="50"/>
        <v>0</v>
      </c>
    </row>
    <row r="30" s="169" customFormat="1" ht="42.649999999999999" customHeight="1">
      <c r="A30" s="182" t="s">
        <v>725</v>
      </c>
      <c r="B30" s="171" t="str">
        <f>IF(INDEX('1. Informations administratives'!A32:J67,MATCH(A30,'1. Informations administratives'!A32:A67,2),2)&lt;&gt;"",INDEX('1. Informations administratives'!A32:J67,MATCH(A30,'1. Informations administratives'!A32:A67,2),2),"")</f>
        <v/>
      </c>
      <c r="C30" s="172" t="str">
        <f>IF(INDEX('1. Informations administratives'!A32:J67,MATCH(A30,'1. Informations administratives'!A32:A67,2),3)&lt;&gt;"",INDEX('1. Informations administratives'!A32:J67,MATCH(A30,'1. Informations administratives'!A32:A67,2),3),"")</f>
        <v/>
      </c>
      <c r="D30" s="173"/>
      <c r="E30" s="174"/>
      <c r="F30" s="175"/>
      <c r="G30" s="176"/>
      <c r="H30" s="177"/>
      <c r="I30" s="177"/>
      <c r="J30" s="178" t="str">
        <f t="shared" si="20"/>
        <v/>
      </c>
      <c r="K30" s="179"/>
      <c r="L30" s="179"/>
      <c r="M30" s="179"/>
      <c r="N30" s="178" t="str">
        <f t="shared" si="51"/>
        <v/>
      </c>
      <c r="O30" s="180"/>
      <c r="P30" s="176"/>
      <c r="Q30" s="177"/>
      <c r="R30" s="177"/>
      <c r="S30" s="178" t="str">
        <f t="shared" si="22"/>
        <v/>
      </c>
      <c r="T30" s="179"/>
      <c r="U30" s="179"/>
      <c r="V30" s="179"/>
      <c r="W30" s="178" t="str">
        <f t="shared" si="23"/>
        <v/>
      </c>
      <c r="X30" s="180"/>
      <c r="Y30" s="176"/>
      <c r="Z30" s="177"/>
      <c r="AA30" s="177"/>
      <c r="AB30" s="178" t="str">
        <f t="shared" si="24"/>
        <v/>
      </c>
      <c r="AC30" s="179"/>
      <c r="AD30" s="179"/>
      <c r="AE30" s="179"/>
      <c r="AF30" s="178" t="str">
        <f t="shared" si="25"/>
        <v/>
      </c>
      <c r="AG30" s="180"/>
      <c r="AH30" s="176"/>
      <c r="AI30" s="177"/>
      <c r="AJ30" s="177"/>
      <c r="AK30" s="178" t="str">
        <f t="shared" si="26"/>
        <v/>
      </c>
      <c r="AL30" s="179"/>
      <c r="AM30" s="179"/>
      <c r="AN30" s="179"/>
      <c r="AO30" s="178" t="str">
        <f t="shared" si="27"/>
        <v/>
      </c>
      <c r="AP30" s="180"/>
      <c r="AQ30" s="176"/>
      <c r="AR30" s="177"/>
      <c r="AS30" s="177"/>
      <c r="AT30" s="178" t="str">
        <f t="shared" si="28"/>
        <v/>
      </c>
      <c r="AU30" s="179"/>
      <c r="AV30" s="179"/>
      <c r="AW30" s="179"/>
      <c r="AX30" s="178" t="str">
        <f t="shared" si="29"/>
        <v/>
      </c>
      <c r="AY30" s="180"/>
      <c r="AZ30" s="176"/>
      <c r="BA30" s="177"/>
      <c r="BB30" s="177"/>
      <c r="BC30" s="178" t="str">
        <f t="shared" si="30"/>
        <v/>
      </c>
      <c r="BD30" s="179"/>
      <c r="BE30" s="179"/>
      <c r="BF30" s="179"/>
      <c r="BG30" s="178" t="str">
        <f t="shared" si="31"/>
        <v/>
      </c>
      <c r="BH30" s="180"/>
      <c r="BI30" s="176"/>
      <c r="BJ30" s="177"/>
      <c r="BK30" s="177"/>
      <c r="BL30" s="178" t="str">
        <f t="shared" si="32"/>
        <v/>
      </c>
      <c r="BM30" s="179"/>
      <c r="BN30" s="179"/>
      <c r="BO30" s="179"/>
      <c r="BP30" s="178" t="str">
        <f t="shared" si="33"/>
        <v/>
      </c>
      <c r="BQ30" s="180"/>
      <c r="BR30" s="176"/>
      <c r="BS30" s="177"/>
      <c r="BT30" s="177"/>
      <c r="BU30" s="178" t="str">
        <f t="shared" si="34"/>
        <v/>
      </c>
      <c r="BV30" s="179"/>
      <c r="BW30" s="179"/>
      <c r="BX30" s="179"/>
      <c r="BY30" s="178" t="str">
        <f t="shared" si="35"/>
        <v/>
      </c>
      <c r="BZ30" s="180"/>
      <c r="CA30" s="176"/>
      <c r="CB30" s="177"/>
      <c r="CC30" s="177"/>
      <c r="CD30" s="178" t="str">
        <f t="shared" si="36"/>
        <v/>
      </c>
      <c r="CE30" s="179"/>
      <c r="CF30" s="179"/>
      <c r="CG30" s="179"/>
      <c r="CH30" s="178" t="str">
        <f t="shared" si="37"/>
        <v/>
      </c>
      <c r="CI30" s="180"/>
      <c r="CJ30" s="176"/>
      <c r="CK30" s="177"/>
      <c r="CL30" s="177"/>
      <c r="CM30" s="178" t="str">
        <f t="shared" si="38"/>
        <v/>
      </c>
      <c r="CN30" s="179"/>
      <c r="CO30" s="179"/>
      <c r="CP30" s="179"/>
      <c r="CQ30" s="178" t="str">
        <f t="shared" si="39"/>
        <v/>
      </c>
      <c r="CR30" s="180"/>
      <c r="CS30" s="176"/>
      <c r="CT30" s="177"/>
      <c r="CU30" s="177"/>
      <c r="CV30" s="178" t="str">
        <f t="shared" si="40"/>
        <v/>
      </c>
      <c r="CW30" s="179"/>
      <c r="CX30" s="179"/>
      <c r="CY30" s="179"/>
      <c r="CZ30" s="178" t="str">
        <f t="shared" si="41"/>
        <v/>
      </c>
      <c r="DA30" s="180"/>
      <c r="DB30" s="176"/>
      <c r="DC30" s="177"/>
      <c r="DD30" s="177"/>
      <c r="DE30" s="178" t="str">
        <f t="shared" si="42"/>
        <v/>
      </c>
      <c r="DF30" s="179"/>
      <c r="DG30" s="179"/>
      <c r="DH30" s="179"/>
      <c r="DI30" s="178" t="str">
        <f t="shared" si="43"/>
        <v/>
      </c>
      <c r="DJ30" s="180"/>
      <c r="DK30" s="176"/>
      <c r="DL30" s="177"/>
      <c r="DM30" s="177"/>
      <c r="DN30" s="178" t="str">
        <f t="shared" si="44"/>
        <v/>
      </c>
      <c r="DO30" s="179"/>
      <c r="DP30" s="179"/>
      <c r="DQ30" s="179"/>
      <c r="DR30" s="178" t="str">
        <f t="shared" si="45"/>
        <v/>
      </c>
      <c r="DS30" s="180"/>
      <c r="DT30" s="176"/>
      <c r="DU30" s="177"/>
      <c r="DV30" s="177"/>
      <c r="DW30" s="178" t="str">
        <f t="shared" si="46"/>
        <v/>
      </c>
      <c r="DX30" s="179"/>
      <c r="DY30" s="179"/>
      <c r="DZ30" s="179"/>
      <c r="EA30" s="178" t="str">
        <f t="shared" si="47"/>
        <v/>
      </c>
      <c r="EB30" s="180"/>
      <c r="EF30" s="181">
        <f t="shared" si="48"/>
        <v>0</v>
      </c>
      <c r="EG30" s="181">
        <f t="shared" si="49"/>
        <v>0</v>
      </c>
      <c r="EH30" s="181">
        <f t="shared" si="50"/>
        <v>0</v>
      </c>
    </row>
    <row r="31" s="169" customFormat="1" ht="42.649999999999999" customHeight="1">
      <c r="A31" s="182" t="s">
        <v>726</v>
      </c>
      <c r="B31" s="171" t="str">
        <f>IF(INDEX('1. Informations administratives'!A33:J68,MATCH(A31,'1. Informations administratives'!A33:A68,2),2)&lt;&gt;"",INDEX('1. Informations administratives'!A33:J68,MATCH(A31,'1. Informations administratives'!A33:A68,2),2),"")</f>
        <v/>
      </c>
      <c r="C31" s="172" t="str">
        <f>IF(INDEX('1. Informations administratives'!A33:J68,MATCH(A31,'1. Informations administratives'!A33:A68,2),3)&lt;&gt;"",INDEX('1. Informations administratives'!A33:J68,MATCH(A31,'1. Informations administratives'!A33:A68,2),3),"")</f>
        <v/>
      </c>
      <c r="D31" s="173"/>
      <c r="E31" s="174"/>
      <c r="F31" s="175"/>
      <c r="G31" s="176"/>
      <c r="H31" s="177"/>
      <c r="I31" s="177"/>
      <c r="J31" s="178" t="str">
        <f t="shared" si="20"/>
        <v/>
      </c>
      <c r="K31" s="179"/>
      <c r="L31" s="179"/>
      <c r="M31" s="179"/>
      <c r="N31" s="178" t="str">
        <f t="shared" si="51"/>
        <v/>
      </c>
      <c r="O31" s="180"/>
      <c r="P31" s="176"/>
      <c r="Q31" s="177"/>
      <c r="R31" s="177"/>
      <c r="S31" s="178" t="str">
        <f t="shared" si="22"/>
        <v/>
      </c>
      <c r="T31" s="179"/>
      <c r="U31" s="179"/>
      <c r="V31" s="179"/>
      <c r="W31" s="178" t="str">
        <f t="shared" si="23"/>
        <v/>
      </c>
      <c r="X31" s="180"/>
      <c r="Y31" s="176"/>
      <c r="Z31" s="177"/>
      <c r="AA31" s="177"/>
      <c r="AB31" s="178" t="str">
        <f t="shared" si="24"/>
        <v/>
      </c>
      <c r="AC31" s="179"/>
      <c r="AD31" s="179"/>
      <c r="AE31" s="179"/>
      <c r="AF31" s="178" t="str">
        <f t="shared" si="25"/>
        <v/>
      </c>
      <c r="AG31" s="180"/>
      <c r="AH31" s="176"/>
      <c r="AI31" s="177"/>
      <c r="AJ31" s="177"/>
      <c r="AK31" s="178" t="str">
        <f t="shared" si="26"/>
        <v/>
      </c>
      <c r="AL31" s="179"/>
      <c r="AM31" s="179"/>
      <c r="AN31" s="179"/>
      <c r="AO31" s="178" t="str">
        <f t="shared" si="27"/>
        <v/>
      </c>
      <c r="AP31" s="180"/>
      <c r="AQ31" s="176"/>
      <c r="AR31" s="177"/>
      <c r="AS31" s="177"/>
      <c r="AT31" s="178" t="str">
        <f t="shared" si="28"/>
        <v/>
      </c>
      <c r="AU31" s="179"/>
      <c r="AV31" s="179"/>
      <c r="AW31" s="179"/>
      <c r="AX31" s="178" t="str">
        <f t="shared" si="29"/>
        <v/>
      </c>
      <c r="AY31" s="180"/>
      <c r="AZ31" s="176"/>
      <c r="BA31" s="177"/>
      <c r="BB31" s="177"/>
      <c r="BC31" s="178" t="str">
        <f t="shared" si="30"/>
        <v/>
      </c>
      <c r="BD31" s="179"/>
      <c r="BE31" s="179"/>
      <c r="BF31" s="179"/>
      <c r="BG31" s="178" t="str">
        <f t="shared" si="31"/>
        <v/>
      </c>
      <c r="BH31" s="180"/>
      <c r="BI31" s="176"/>
      <c r="BJ31" s="177"/>
      <c r="BK31" s="177"/>
      <c r="BL31" s="178" t="str">
        <f t="shared" si="32"/>
        <v/>
      </c>
      <c r="BM31" s="179"/>
      <c r="BN31" s="179"/>
      <c r="BO31" s="179"/>
      <c r="BP31" s="178" t="str">
        <f t="shared" si="33"/>
        <v/>
      </c>
      <c r="BQ31" s="180"/>
      <c r="BR31" s="176"/>
      <c r="BS31" s="177"/>
      <c r="BT31" s="177"/>
      <c r="BU31" s="178" t="str">
        <f t="shared" si="34"/>
        <v/>
      </c>
      <c r="BV31" s="179"/>
      <c r="BW31" s="179"/>
      <c r="BX31" s="179"/>
      <c r="BY31" s="178" t="str">
        <f t="shared" si="35"/>
        <v/>
      </c>
      <c r="BZ31" s="180"/>
      <c r="CA31" s="176"/>
      <c r="CB31" s="177"/>
      <c r="CC31" s="177"/>
      <c r="CD31" s="178" t="str">
        <f t="shared" si="36"/>
        <v/>
      </c>
      <c r="CE31" s="179"/>
      <c r="CF31" s="179"/>
      <c r="CG31" s="179"/>
      <c r="CH31" s="178" t="str">
        <f t="shared" si="37"/>
        <v/>
      </c>
      <c r="CI31" s="180"/>
      <c r="CJ31" s="176"/>
      <c r="CK31" s="177"/>
      <c r="CL31" s="177"/>
      <c r="CM31" s="178" t="str">
        <f t="shared" si="38"/>
        <v/>
      </c>
      <c r="CN31" s="179"/>
      <c r="CO31" s="179"/>
      <c r="CP31" s="179"/>
      <c r="CQ31" s="178" t="str">
        <f t="shared" si="39"/>
        <v/>
      </c>
      <c r="CR31" s="180"/>
      <c r="CS31" s="176"/>
      <c r="CT31" s="177"/>
      <c r="CU31" s="177"/>
      <c r="CV31" s="178" t="str">
        <f t="shared" si="40"/>
        <v/>
      </c>
      <c r="CW31" s="179"/>
      <c r="CX31" s="179"/>
      <c r="CY31" s="179"/>
      <c r="CZ31" s="178" t="str">
        <f t="shared" si="41"/>
        <v/>
      </c>
      <c r="DA31" s="180"/>
      <c r="DB31" s="176"/>
      <c r="DC31" s="177"/>
      <c r="DD31" s="177"/>
      <c r="DE31" s="178" t="str">
        <f t="shared" si="42"/>
        <v/>
      </c>
      <c r="DF31" s="179"/>
      <c r="DG31" s="179"/>
      <c r="DH31" s="179"/>
      <c r="DI31" s="178" t="str">
        <f t="shared" si="43"/>
        <v/>
      </c>
      <c r="DJ31" s="180"/>
      <c r="DK31" s="176"/>
      <c r="DL31" s="177"/>
      <c r="DM31" s="177"/>
      <c r="DN31" s="178" t="str">
        <f t="shared" si="44"/>
        <v/>
      </c>
      <c r="DO31" s="179"/>
      <c r="DP31" s="179"/>
      <c r="DQ31" s="179"/>
      <c r="DR31" s="178" t="str">
        <f t="shared" si="45"/>
        <v/>
      </c>
      <c r="DS31" s="180"/>
      <c r="DT31" s="176"/>
      <c r="DU31" s="177"/>
      <c r="DV31" s="177"/>
      <c r="DW31" s="178" t="str">
        <f t="shared" si="46"/>
        <v/>
      </c>
      <c r="DX31" s="179"/>
      <c r="DY31" s="179"/>
      <c r="DZ31" s="179"/>
      <c r="EA31" s="178" t="str">
        <f t="shared" si="47"/>
        <v/>
      </c>
      <c r="EB31" s="180"/>
      <c r="EF31" s="181">
        <f t="shared" si="48"/>
        <v>0</v>
      </c>
      <c r="EG31" s="181">
        <f t="shared" si="49"/>
        <v>0</v>
      </c>
      <c r="EH31" s="181">
        <f t="shared" si="50"/>
        <v>0</v>
      </c>
    </row>
    <row r="32" s="169" customFormat="1" ht="42.649999999999999" customHeight="1">
      <c r="A32" s="182" t="s">
        <v>727</v>
      </c>
      <c r="B32" s="171" t="str">
        <f>IF(INDEX('1. Informations administratives'!A34:J69,MATCH(A32,'1. Informations administratives'!A34:A69,2),2)&lt;&gt;"",INDEX('1. Informations administratives'!A34:J69,MATCH(A32,'1. Informations administratives'!A34:A69,2),2),"")</f>
        <v/>
      </c>
      <c r="C32" s="172" t="str">
        <f>IF(INDEX('1. Informations administratives'!A34:J69,MATCH(A32,'1. Informations administratives'!A34:A69,2),3)&lt;&gt;"",INDEX('1. Informations administratives'!A34:J69,MATCH(A32,'1. Informations administratives'!A34:A69,2),3),"")</f>
        <v/>
      </c>
      <c r="D32" s="173"/>
      <c r="E32" s="174"/>
      <c r="F32" s="175"/>
      <c r="G32" s="176"/>
      <c r="H32" s="177"/>
      <c r="I32" s="177"/>
      <c r="J32" s="178" t="str">
        <f t="shared" si="20"/>
        <v/>
      </c>
      <c r="K32" s="179"/>
      <c r="L32" s="179"/>
      <c r="M32" s="179"/>
      <c r="N32" s="178" t="str">
        <f t="shared" si="51"/>
        <v/>
      </c>
      <c r="O32" s="180"/>
      <c r="P32" s="176"/>
      <c r="Q32" s="177"/>
      <c r="R32" s="177"/>
      <c r="S32" s="178" t="str">
        <f t="shared" si="22"/>
        <v/>
      </c>
      <c r="T32" s="179"/>
      <c r="U32" s="179"/>
      <c r="V32" s="179"/>
      <c r="W32" s="178" t="str">
        <f t="shared" si="23"/>
        <v/>
      </c>
      <c r="X32" s="180"/>
      <c r="Y32" s="176"/>
      <c r="Z32" s="177"/>
      <c r="AA32" s="177"/>
      <c r="AB32" s="178" t="str">
        <f t="shared" si="24"/>
        <v/>
      </c>
      <c r="AC32" s="179"/>
      <c r="AD32" s="179"/>
      <c r="AE32" s="179"/>
      <c r="AF32" s="178" t="str">
        <f t="shared" si="25"/>
        <v/>
      </c>
      <c r="AG32" s="180"/>
      <c r="AH32" s="176"/>
      <c r="AI32" s="177"/>
      <c r="AJ32" s="177"/>
      <c r="AK32" s="178" t="str">
        <f t="shared" si="26"/>
        <v/>
      </c>
      <c r="AL32" s="179"/>
      <c r="AM32" s="179"/>
      <c r="AN32" s="179"/>
      <c r="AO32" s="178" t="str">
        <f t="shared" si="27"/>
        <v/>
      </c>
      <c r="AP32" s="180"/>
      <c r="AQ32" s="176"/>
      <c r="AR32" s="177"/>
      <c r="AS32" s="177"/>
      <c r="AT32" s="178" t="str">
        <f t="shared" si="28"/>
        <v/>
      </c>
      <c r="AU32" s="179"/>
      <c r="AV32" s="179"/>
      <c r="AW32" s="179"/>
      <c r="AX32" s="178" t="str">
        <f t="shared" si="29"/>
        <v/>
      </c>
      <c r="AY32" s="180"/>
      <c r="AZ32" s="176"/>
      <c r="BA32" s="177"/>
      <c r="BB32" s="177"/>
      <c r="BC32" s="178" t="str">
        <f t="shared" si="30"/>
        <v/>
      </c>
      <c r="BD32" s="179"/>
      <c r="BE32" s="179"/>
      <c r="BF32" s="179"/>
      <c r="BG32" s="178" t="str">
        <f t="shared" si="31"/>
        <v/>
      </c>
      <c r="BH32" s="180"/>
      <c r="BI32" s="176"/>
      <c r="BJ32" s="177"/>
      <c r="BK32" s="177"/>
      <c r="BL32" s="178" t="str">
        <f t="shared" si="32"/>
        <v/>
      </c>
      <c r="BM32" s="179"/>
      <c r="BN32" s="179"/>
      <c r="BO32" s="179"/>
      <c r="BP32" s="178" t="str">
        <f t="shared" si="33"/>
        <v/>
      </c>
      <c r="BQ32" s="180"/>
      <c r="BR32" s="176"/>
      <c r="BS32" s="177"/>
      <c r="BT32" s="177"/>
      <c r="BU32" s="178" t="str">
        <f t="shared" si="34"/>
        <v/>
      </c>
      <c r="BV32" s="179"/>
      <c r="BW32" s="179"/>
      <c r="BX32" s="179"/>
      <c r="BY32" s="178" t="str">
        <f t="shared" si="35"/>
        <v/>
      </c>
      <c r="BZ32" s="180"/>
      <c r="CA32" s="176"/>
      <c r="CB32" s="177"/>
      <c r="CC32" s="177"/>
      <c r="CD32" s="178" t="str">
        <f t="shared" si="36"/>
        <v/>
      </c>
      <c r="CE32" s="179"/>
      <c r="CF32" s="179"/>
      <c r="CG32" s="179"/>
      <c r="CH32" s="178" t="str">
        <f t="shared" si="37"/>
        <v/>
      </c>
      <c r="CI32" s="180"/>
      <c r="CJ32" s="176"/>
      <c r="CK32" s="177"/>
      <c r="CL32" s="177"/>
      <c r="CM32" s="178" t="str">
        <f t="shared" si="38"/>
        <v/>
      </c>
      <c r="CN32" s="179"/>
      <c r="CO32" s="179"/>
      <c r="CP32" s="179"/>
      <c r="CQ32" s="178" t="str">
        <f t="shared" si="39"/>
        <v/>
      </c>
      <c r="CR32" s="180"/>
      <c r="CS32" s="176"/>
      <c r="CT32" s="177"/>
      <c r="CU32" s="177"/>
      <c r="CV32" s="178" t="str">
        <f t="shared" si="40"/>
        <v/>
      </c>
      <c r="CW32" s="179"/>
      <c r="CX32" s="179"/>
      <c r="CY32" s="179"/>
      <c r="CZ32" s="178" t="str">
        <f t="shared" si="41"/>
        <v/>
      </c>
      <c r="DA32" s="180"/>
      <c r="DB32" s="176"/>
      <c r="DC32" s="177"/>
      <c r="DD32" s="177"/>
      <c r="DE32" s="178" t="str">
        <f t="shared" si="42"/>
        <v/>
      </c>
      <c r="DF32" s="179"/>
      <c r="DG32" s="179"/>
      <c r="DH32" s="179"/>
      <c r="DI32" s="178" t="str">
        <f t="shared" si="43"/>
        <v/>
      </c>
      <c r="DJ32" s="180"/>
      <c r="DK32" s="176"/>
      <c r="DL32" s="177"/>
      <c r="DM32" s="177"/>
      <c r="DN32" s="178" t="str">
        <f t="shared" si="44"/>
        <v/>
      </c>
      <c r="DO32" s="179"/>
      <c r="DP32" s="179"/>
      <c r="DQ32" s="179"/>
      <c r="DR32" s="178" t="str">
        <f t="shared" si="45"/>
        <v/>
      </c>
      <c r="DS32" s="180"/>
      <c r="DT32" s="176"/>
      <c r="DU32" s="177"/>
      <c r="DV32" s="177"/>
      <c r="DW32" s="178" t="str">
        <f t="shared" si="46"/>
        <v/>
      </c>
      <c r="DX32" s="179"/>
      <c r="DY32" s="179"/>
      <c r="DZ32" s="179"/>
      <c r="EA32" s="178" t="str">
        <f t="shared" si="47"/>
        <v/>
      </c>
      <c r="EB32" s="180"/>
      <c r="EF32" s="181">
        <f t="shared" si="48"/>
        <v>0</v>
      </c>
      <c r="EG32" s="181">
        <f t="shared" si="49"/>
        <v>0</v>
      </c>
      <c r="EH32" s="181">
        <f t="shared" si="50"/>
        <v>0</v>
      </c>
    </row>
    <row r="33" s="169" customFormat="1" ht="42.649999999999999" customHeight="1">
      <c r="A33" s="182" t="s">
        <v>728</v>
      </c>
      <c r="B33" s="171" t="str">
        <f>IF(INDEX('1. Informations administratives'!A35:J70,MATCH(A33,'1. Informations administratives'!A35:A70,2),2)&lt;&gt;"",INDEX('1. Informations administratives'!A35:J70,MATCH(A33,'1. Informations administratives'!A35:A70,2),2),"")</f>
        <v/>
      </c>
      <c r="C33" s="172" t="str">
        <f>IF(INDEX('1. Informations administratives'!A35:J70,MATCH(A33,'1. Informations administratives'!A35:A70,2),3)&lt;&gt;"",INDEX('1. Informations administratives'!A35:J70,MATCH(A33,'1. Informations administratives'!A35:A70,2),3),"")</f>
        <v/>
      </c>
      <c r="D33" s="173"/>
      <c r="E33" s="174"/>
      <c r="F33" s="175"/>
      <c r="G33" s="176"/>
      <c r="H33" s="177"/>
      <c r="I33" s="177"/>
      <c r="J33" s="178" t="str">
        <f t="shared" si="20"/>
        <v/>
      </c>
      <c r="K33" s="179"/>
      <c r="L33" s="179"/>
      <c r="M33" s="179"/>
      <c r="N33" s="178" t="str">
        <f t="shared" si="51"/>
        <v/>
      </c>
      <c r="O33" s="180"/>
      <c r="P33" s="176"/>
      <c r="Q33" s="177"/>
      <c r="R33" s="177"/>
      <c r="S33" s="178" t="str">
        <f t="shared" si="22"/>
        <v/>
      </c>
      <c r="T33" s="179"/>
      <c r="U33" s="179"/>
      <c r="V33" s="179"/>
      <c r="W33" s="178" t="str">
        <f t="shared" si="23"/>
        <v/>
      </c>
      <c r="X33" s="180"/>
      <c r="Y33" s="176"/>
      <c r="Z33" s="177"/>
      <c r="AA33" s="177"/>
      <c r="AB33" s="178" t="str">
        <f t="shared" si="24"/>
        <v/>
      </c>
      <c r="AC33" s="179"/>
      <c r="AD33" s="179"/>
      <c r="AE33" s="179"/>
      <c r="AF33" s="178" t="str">
        <f t="shared" si="25"/>
        <v/>
      </c>
      <c r="AG33" s="180"/>
      <c r="AH33" s="176"/>
      <c r="AI33" s="177"/>
      <c r="AJ33" s="177"/>
      <c r="AK33" s="178" t="str">
        <f t="shared" si="26"/>
        <v/>
      </c>
      <c r="AL33" s="179"/>
      <c r="AM33" s="179"/>
      <c r="AN33" s="179"/>
      <c r="AO33" s="178" t="str">
        <f t="shared" si="27"/>
        <v/>
      </c>
      <c r="AP33" s="180"/>
      <c r="AQ33" s="176"/>
      <c r="AR33" s="177"/>
      <c r="AS33" s="177"/>
      <c r="AT33" s="178" t="str">
        <f t="shared" si="28"/>
        <v/>
      </c>
      <c r="AU33" s="179"/>
      <c r="AV33" s="179"/>
      <c r="AW33" s="179"/>
      <c r="AX33" s="178" t="str">
        <f t="shared" si="29"/>
        <v/>
      </c>
      <c r="AY33" s="180"/>
      <c r="AZ33" s="176"/>
      <c r="BA33" s="177"/>
      <c r="BB33" s="177"/>
      <c r="BC33" s="178" t="str">
        <f t="shared" si="30"/>
        <v/>
      </c>
      <c r="BD33" s="179"/>
      <c r="BE33" s="179"/>
      <c r="BF33" s="179"/>
      <c r="BG33" s="178" t="str">
        <f t="shared" si="31"/>
        <v/>
      </c>
      <c r="BH33" s="180"/>
      <c r="BI33" s="176"/>
      <c r="BJ33" s="177"/>
      <c r="BK33" s="177"/>
      <c r="BL33" s="178" t="str">
        <f t="shared" si="32"/>
        <v/>
      </c>
      <c r="BM33" s="179"/>
      <c r="BN33" s="179"/>
      <c r="BO33" s="179"/>
      <c r="BP33" s="178" t="str">
        <f t="shared" si="33"/>
        <v/>
      </c>
      <c r="BQ33" s="180"/>
      <c r="BR33" s="176"/>
      <c r="BS33" s="177"/>
      <c r="BT33" s="177"/>
      <c r="BU33" s="178" t="str">
        <f t="shared" si="34"/>
        <v/>
      </c>
      <c r="BV33" s="179"/>
      <c r="BW33" s="179"/>
      <c r="BX33" s="179"/>
      <c r="BY33" s="178" t="str">
        <f t="shared" si="35"/>
        <v/>
      </c>
      <c r="BZ33" s="180"/>
      <c r="CA33" s="176"/>
      <c r="CB33" s="177"/>
      <c r="CC33" s="177"/>
      <c r="CD33" s="178" t="str">
        <f t="shared" si="36"/>
        <v/>
      </c>
      <c r="CE33" s="179"/>
      <c r="CF33" s="179"/>
      <c r="CG33" s="179"/>
      <c r="CH33" s="178" t="str">
        <f t="shared" si="37"/>
        <v/>
      </c>
      <c r="CI33" s="180"/>
      <c r="CJ33" s="176"/>
      <c r="CK33" s="177"/>
      <c r="CL33" s="177"/>
      <c r="CM33" s="178" t="str">
        <f t="shared" si="38"/>
        <v/>
      </c>
      <c r="CN33" s="179"/>
      <c r="CO33" s="179"/>
      <c r="CP33" s="179"/>
      <c r="CQ33" s="178" t="str">
        <f t="shared" si="39"/>
        <v/>
      </c>
      <c r="CR33" s="180"/>
      <c r="CS33" s="176"/>
      <c r="CT33" s="177"/>
      <c r="CU33" s="177"/>
      <c r="CV33" s="178" t="str">
        <f t="shared" si="40"/>
        <v/>
      </c>
      <c r="CW33" s="179"/>
      <c r="CX33" s="179"/>
      <c r="CY33" s="179"/>
      <c r="CZ33" s="178" t="str">
        <f t="shared" si="41"/>
        <v/>
      </c>
      <c r="DA33" s="180"/>
      <c r="DB33" s="176"/>
      <c r="DC33" s="177"/>
      <c r="DD33" s="177"/>
      <c r="DE33" s="178" t="str">
        <f t="shared" si="42"/>
        <v/>
      </c>
      <c r="DF33" s="179"/>
      <c r="DG33" s="179"/>
      <c r="DH33" s="179"/>
      <c r="DI33" s="178" t="str">
        <f t="shared" si="43"/>
        <v/>
      </c>
      <c r="DJ33" s="180"/>
      <c r="DK33" s="176"/>
      <c r="DL33" s="177"/>
      <c r="DM33" s="177"/>
      <c r="DN33" s="178" t="str">
        <f t="shared" si="44"/>
        <v/>
      </c>
      <c r="DO33" s="179"/>
      <c r="DP33" s="179"/>
      <c r="DQ33" s="179"/>
      <c r="DR33" s="178" t="str">
        <f t="shared" si="45"/>
        <v/>
      </c>
      <c r="DS33" s="180"/>
      <c r="DT33" s="176"/>
      <c r="DU33" s="177"/>
      <c r="DV33" s="177"/>
      <c r="DW33" s="178" t="str">
        <f t="shared" si="46"/>
        <v/>
      </c>
      <c r="DX33" s="179"/>
      <c r="DY33" s="179"/>
      <c r="DZ33" s="179"/>
      <c r="EA33" s="178" t="str">
        <f t="shared" si="47"/>
        <v/>
      </c>
      <c r="EB33" s="180"/>
      <c r="EF33" s="181">
        <f t="shared" si="48"/>
        <v>0</v>
      </c>
      <c r="EG33" s="181">
        <f t="shared" si="49"/>
        <v>0</v>
      </c>
      <c r="EH33" s="181">
        <f t="shared" si="50"/>
        <v>0</v>
      </c>
    </row>
    <row r="34" s="169" customFormat="1" ht="42.649999999999999" customHeight="1">
      <c r="A34" s="182" t="s">
        <v>729</v>
      </c>
      <c r="B34" s="171" t="str">
        <f>IF(INDEX('1. Informations administratives'!A36:J71,MATCH(A34,'1. Informations administratives'!A36:A71,2),2)&lt;&gt;"",INDEX('1. Informations administratives'!A36:J71,MATCH(A34,'1. Informations administratives'!A36:A71,2),2),"")</f>
        <v/>
      </c>
      <c r="C34" s="172" t="str">
        <f>IF(INDEX('1. Informations administratives'!A36:J71,MATCH(A34,'1. Informations administratives'!A36:A71,2),3)&lt;&gt;"",INDEX('1. Informations administratives'!A36:J71,MATCH(A34,'1. Informations administratives'!A36:A71,2),3),"")</f>
        <v/>
      </c>
      <c r="D34" s="173"/>
      <c r="E34" s="174"/>
      <c r="F34" s="175"/>
      <c r="G34" s="176"/>
      <c r="H34" s="177"/>
      <c r="I34" s="177"/>
      <c r="J34" s="178" t="str">
        <f t="shared" si="20"/>
        <v/>
      </c>
      <c r="K34" s="179"/>
      <c r="L34" s="179"/>
      <c r="M34" s="179"/>
      <c r="N34" s="178" t="str">
        <f t="shared" si="51"/>
        <v/>
      </c>
      <c r="O34" s="180"/>
      <c r="P34" s="176"/>
      <c r="Q34" s="177"/>
      <c r="R34" s="177"/>
      <c r="S34" s="178" t="str">
        <f t="shared" si="22"/>
        <v/>
      </c>
      <c r="T34" s="179"/>
      <c r="U34" s="179"/>
      <c r="V34" s="179"/>
      <c r="W34" s="178" t="str">
        <f t="shared" si="23"/>
        <v/>
      </c>
      <c r="X34" s="180"/>
      <c r="Y34" s="176"/>
      <c r="Z34" s="177"/>
      <c r="AA34" s="177"/>
      <c r="AB34" s="178" t="str">
        <f t="shared" si="24"/>
        <v/>
      </c>
      <c r="AC34" s="179"/>
      <c r="AD34" s="179"/>
      <c r="AE34" s="179"/>
      <c r="AF34" s="178" t="str">
        <f t="shared" si="25"/>
        <v/>
      </c>
      <c r="AG34" s="180"/>
      <c r="AH34" s="176"/>
      <c r="AI34" s="177"/>
      <c r="AJ34" s="177"/>
      <c r="AK34" s="178" t="str">
        <f t="shared" si="26"/>
        <v/>
      </c>
      <c r="AL34" s="179"/>
      <c r="AM34" s="179"/>
      <c r="AN34" s="179"/>
      <c r="AO34" s="178" t="str">
        <f t="shared" si="27"/>
        <v/>
      </c>
      <c r="AP34" s="180"/>
      <c r="AQ34" s="176"/>
      <c r="AR34" s="177"/>
      <c r="AS34" s="177"/>
      <c r="AT34" s="178" t="str">
        <f t="shared" si="28"/>
        <v/>
      </c>
      <c r="AU34" s="179"/>
      <c r="AV34" s="179"/>
      <c r="AW34" s="179"/>
      <c r="AX34" s="178" t="str">
        <f t="shared" si="29"/>
        <v/>
      </c>
      <c r="AY34" s="180"/>
      <c r="AZ34" s="176"/>
      <c r="BA34" s="177"/>
      <c r="BB34" s="177"/>
      <c r="BC34" s="178" t="str">
        <f t="shared" si="30"/>
        <v/>
      </c>
      <c r="BD34" s="179"/>
      <c r="BE34" s="179"/>
      <c r="BF34" s="179"/>
      <c r="BG34" s="178" t="str">
        <f t="shared" si="31"/>
        <v/>
      </c>
      <c r="BH34" s="180"/>
      <c r="BI34" s="176"/>
      <c r="BJ34" s="177"/>
      <c r="BK34" s="177"/>
      <c r="BL34" s="178" t="str">
        <f t="shared" si="32"/>
        <v/>
      </c>
      <c r="BM34" s="179"/>
      <c r="BN34" s="179"/>
      <c r="BO34" s="179"/>
      <c r="BP34" s="178" t="str">
        <f t="shared" si="33"/>
        <v/>
      </c>
      <c r="BQ34" s="180"/>
      <c r="BR34" s="176"/>
      <c r="BS34" s="177"/>
      <c r="BT34" s="177"/>
      <c r="BU34" s="178" t="str">
        <f t="shared" si="34"/>
        <v/>
      </c>
      <c r="BV34" s="179"/>
      <c r="BW34" s="179"/>
      <c r="BX34" s="179"/>
      <c r="BY34" s="178" t="str">
        <f t="shared" si="35"/>
        <v/>
      </c>
      <c r="BZ34" s="180"/>
      <c r="CA34" s="176"/>
      <c r="CB34" s="177"/>
      <c r="CC34" s="177"/>
      <c r="CD34" s="178" t="str">
        <f t="shared" si="36"/>
        <v/>
      </c>
      <c r="CE34" s="179"/>
      <c r="CF34" s="179"/>
      <c r="CG34" s="179"/>
      <c r="CH34" s="178" t="str">
        <f t="shared" si="37"/>
        <v/>
      </c>
      <c r="CI34" s="180"/>
      <c r="CJ34" s="176"/>
      <c r="CK34" s="177"/>
      <c r="CL34" s="177"/>
      <c r="CM34" s="178" t="str">
        <f t="shared" si="38"/>
        <v/>
      </c>
      <c r="CN34" s="179"/>
      <c r="CO34" s="179"/>
      <c r="CP34" s="179"/>
      <c r="CQ34" s="178" t="str">
        <f t="shared" si="39"/>
        <v/>
      </c>
      <c r="CR34" s="180"/>
      <c r="CS34" s="176"/>
      <c r="CT34" s="177"/>
      <c r="CU34" s="177"/>
      <c r="CV34" s="178" t="str">
        <f t="shared" si="40"/>
        <v/>
      </c>
      <c r="CW34" s="179"/>
      <c r="CX34" s="179"/>
      <c r="CY34" s="179"/>
      <c r="CZ34" s="178" t="str">
        <f t="shared" si="41"/>
        <v/>
      </c>
      <c r="DA34" s="180"/>
      <c r="DB34" s="176"/>
      <c r="DC34" s="177"/>
      <c r="DD34" s="177"/>
      <c r="DE34" s="178" t="str">
        <f t="shared" si="42"/>
        <v/>
      </c>
      <c r="DF34" s="179"/>
      <c r="DG34" s="179"/>
      <c r="DH34" s="179"/>
      <c r="DI34" s="178" t="str">
        <f t="shared" si="43"/>
        <v/>
      </c>
      <c r="DJ34" s="180"/>
      <c r="DK34" s="176"/>
      <c r="DL34" s="177"/>
      <c r="DM34" s="177"/>
      <c r="DN34" s="178" t="str">
        <f t="shared" si="44"/>
        <v/>
      </c>
      <c r="DO34" s="179"/>
      <c r="DP34" s="179"/>
      <c r="DQ34" s="179"/>
      <c r="DR34" s="178" t="str">
        <f t="shared" si="45"/>
        <v/>
      </c>
      <c r="DS34" s="180"/>
      <c r="DT34" s="176"/>
      <c r="DU34" s="177"/>
      <c r="DV34" s="177"/>
      <c r="DW34" s="178" t="str">
        <f t="shared" si="46"/>
        <v/>
      </c>
      <c r="DX34" s="179"/>
      <c r="DY34" s="179"/>
      <c r="DZ34" s="179"/>
      <c r="EA34" s="178" t="str">
        <f t="shared" si="47"/>
        <v/>
      </c>
      <c r="EB34" s="180"/>
      <c r="EF34" s="181">
        <f t="shared" si="48"/>
        <v>0</v>
      </c>
      <c r="EG34" s="181">
        <f t="shared" si="49"/>
        <v>0</v>
      </c>
      <c r="EH34" s="181">
        <f t="shared" si="50"/>
        <v>0</v>
      </c>
    </row>
    <row r="35" s="169" customFormat="1" ht="42.649999999999999" customHeight="1">
      <c r="A35" s="182" t="s">
        <v>730</v>
      </c>
      <c r="B35" s="171" t="str">
        <f>IF(INDEX('1. Informations administratives'!A37:J72,MATCH(A35,'1. Informations administratives'!A37:A72,2),2)&lt;&gt;"",INDEX('1. Informations administratives'!A37:J72,MATCH(A35,'1. Informations administratives'!A37:A72,2),2),"")</f>
        <v/>
      </c>
      <c r="C35" s="172" t="str">
        <f>IF(INDEX('1. Informations administratives'!A37:J72,MATCH(A35,'1. Informations administratives'!A37:A72,2),3)&lt;&gt;"",INDEX('1. Informations administratives'!A37:J72,MATCH(A35,'1. Informations administratives'!A37:A72,2),3),"")</f>
        <v/>
      </c>
      <c r="D35" s="173"/>
      <c r="E35" s="174"/>
      <c r="F35" s="175"/>
      <c r="G35" s="176"/>
      <c r="H35" s="177"/>
      <c r="I35" s="177"/>
      <c r="J35" s="178" t="str">
        <f t="shared" si="20"/>
        <v/>
      </c>
      <c r="K35" s="179"/>
      <c r="L35" s="179"/>
      <c r="M35" s="179"/>
      <c r="N35" s="178" t="str">
        <f t="shared" si="51"/>
        <v/>
      </c>
      <c r="O35" s="180"/>
      <c r="P35" s="176"/>
      <c r="Q35" s="177"/>
      <c r="R35" s="177"/>
      <c r="S35" s="178" t="str">
        <f t="shared" si="22"/>
        <v/>
      </c>
      <c r="T35" s="179"/>
      <c r="U35" s="179"/>
      <c r="V35" s="179"/>
      <c r="W35" s="178" t="str">
        <f t="shared" si="23"/>
        <v/>
      </c>
      <c r="X35" s="180"/>
      <c r="Y35" s="176"/>
      <c r="Z35" s="177"/>
      <c r="AA35" s="177"/>
      <c r="AB35" s="178" t="str">
        <f t="shared" si="24"/>
        <v/>
      </c>
      <c r="AC35" s="179"/>
      <c r="AD35" s="179"/>
      <c r="AE35" s="179"/>
      <c r="AF35" s="178" t="str">
        <f t="shared" si="25"/>
        <v/>
      </c>
      <c r="AG35" s="180"/>
      <c r="AH35" s="176"/>
      <c r="AI35" s="177"/>
      <c r="AJ35" s="177"/>
      <c r="AK35" s="178" t="str">
        <f t="shared" si="26"/>
        <v/>
      </c>
      <c r="AL35" s="179"/>
      <c r="AM35" s="179"/>
      <c r="AN35" s="179"/>
      <c r="AO35" s="178" t="str">
        <f t="shared" si="27"/>
        <v/>
      </c>
      <c r="AP35" s="180"/>
      <c r="AQ35" s="176"/>
      <c r="AR35" s="177"/>
      <c r="AS35" s="177"/>
      <c r="AT35" s="178" t="str">
        <f t="shared" si="28"/>
        <v/>
      </c>
      <c r="AU35" s="179"/>
      <c r="AV35" s="179"/>
      <c r="AW35" s="179"/>
      <c r="AX35" s="178" t="str">
        <f t="shared" si="29"/>
        <v/>
      </c>
      <c r="AY35" s="180"/>
      <c r="AZ35" s="176"/>
      <c r="BA35" s="177"/>
      <c r="BB35" s="177"/>
      <c r="BC35" s="178" t="str">
        <f t="shared" si="30"/>
        <v/>
      </c>
      <c r="BD35" s="179"/>
      <c r="BE35" s="179"/>
      <c r="BF35" s="179"/>
      <c r="BG35" s="178" t="str">
        <f t="shared" si="31"/>
        <v/>
      </c>
      <c r="BH35" s="180"/>
      <c r="BI35" s="176"/>
      <c r="BJ35" s="177"/>
      <c r="BK35" s="177"/>
      <c r="BL35" s="178" t="str">
        <f t="shared" si="32"/>
        <v/>
      </c>
      <c r="BM35" s="179"/>
      <c r="BN35" s="179"/>
      <c r="BO35" s="179"/>
      <c r="BP35" s="178" t="str">
        <f t="shared" si="33"/>
        <v/>
      </c>
      <c r="BQ35" s="180"/>
      <c r="BR35" s="176"/>
      <c r="BS35" s="177"/>
      <c r="BT35" s="177"/>
      <c r="BU35" s="178" t="str">
        <f t="shared" si="34"/>
        <v/>
      </c>
      <c r="BV35" s="179"/>
      <c r="BW35" s="179"/>
      <c r="BX35" s="179"/>
      <c r="BY35" s="178" t="str">
        <f t="shared" si="35"/>
        <v/>
      </c>
      <c r="BZ35" s="180"/>
      <c r="CA35" s="176"/>
      <c r="CB35" s="177"/>
      <c r="CC35" s="177"/>
      <c r="CD35" s="178" t="str">
        <f t="shared" si="36"/>
        <v/>
      </c>
      <c r="CE35" s="179"/>
      <c r="CF35" s="179"/>
      <c r="CG35" s="179"/>
      <c r="CH35" s="178" t="str">
        <f t="shared" si="37"/>
        <v/>
      </c>
      <c r="CI35" s="180"/>
      <c r="CJ35" s="176"/>
      <c r="CK35" s="177"/>
      <c r="CL35" s="177"/>
      <c r="CM35" s="178" t="str">
        <f t="shared" si="38"/>
        <v/>
      </c>
      <c r="CN35" s="179"/>
      <c r="CO35" s="179"/>
      <c r="CP35" s="179"/>
      <c r="CQ35" s="178" t="str">
        <f t="shared" si="39"/>
        <v/>
      </c>
      <c r="CR35" s="180"/>
      <c r="CS35" s="176"/>
      <c r="CT35" s="177"/>
      <c r="CU35" s="177"/>
      <c r="CV35" s="178" t="str">
        <f t="shared" si="40"/>
        <v/>
      </c>
      <c r="CW35" s="179"/>
      <c r="CX35" s="179"/>
      <c r="CY35" s="179"/>
      <c r="CZ35" s="178" t="str">
        <f t="shared" si="41"/>
        <v/>
      </c>
      <c r="DA35" s="180"/>
      <c r="DB35" s="176"/>
      <c r="DC35" s="177"/>
      <c r="DD35" s="177"/>
      <c r="DE35" s="178" t="str">
        <f t="shared" si="42"/>
        <v/>
      </c>
      <c r="DF35" s="179"/>
      <c r="DG35" s="179"/>
      <c r="DH35" s="179"/>
      <c r="DI35" s="178" t="str">
        <f t="shared" si="43"/>
        <v/>
      </c>
      <c r="DJ35" s="180"/>
      <c r="DK35" s="176"/>
      <c r="DL35" s="177"/>
      <c r="DM35" s="177"/>
      <c r="DN35" s="178" t="str">
        <f t="shared" si="44"/>
        <v/>
      </c>
      <c r="DO35" s="179"/>
      <c r="DP35" s="179"/>
      <c r="DQ35" s="179"/>
      <c r="DR35" s="178" t="str">
        <f t="shared" si="45"/>
        <v/>
      </c>
      <c r="DS35" s="180"/>
      <c r="DT35" s="176"/>
      <c r="DU35" s="177"/>
      <c r="DV35" s="177"/>
      <c r="DW35" s="178" t="str">
        <f t="shared" si="46"/>
        <v/>
      </c>
      <c r="DX35" s="179"/>
      <c r="DY35" s="179"/>
      <c r="DZ35" s="179"/>
      <c r="EA35" s="178" t="str">
        <f t="shared" si="47"/>
        <v/>
      </c>
      <c r="EB35" s="180"/>
      <c r="EF35" s="181">
        <f t="shared" si="48"/>
        <v>0</v>
      </c>
      <c r="EG35" s="181">
        <f t="shared" si="49"/>
        <v>0</v>
      </c>
      <c r="EH35" s="181">
        <f t="shared" si="50"/>
        <v>0</v>
      </c>
    </row>
    <row r="36" s="169" customFormat="1" ht="42.649999999999999" customHeight="1">
      <c r="A36" s="182" t="s">
        <v>731</v>
      </c>
      <c r="B36" s="171" t="str">
        <f>IF(INDEX('1. Informations administratives'!A38:J73,MATCH(A36,'1. Informations administratives'!A38:A73,2),2)&lt;&gt;"",INDEX('1. Informations administratives'!A38:J73,MATCH(A36,'1. Informations administratives'!A38:A73,2),2),"")</f>
        <v/>
      </c>
      <c r="C36" s="172" t="str">
        <f>IF(INDEX('1. Informations administratives'!A38:J73,MATCH(A36,'1. Informations administratives'!A38:A73,2),3)&lt;&gt;"",INDEX('1. Informations administratives'!A38:J73,MATCH(A36,'1. Informations administratives'!A38:A73,2),3),"")</f>
        <v/>
      </c>
      <c r="D36" s="173"/>
      <c r="E36" s="174"/>
      <c r="F36" s="175"/>
      <c r="G36" s="176"/>
      <c r="H36" s="177"/>
      <c r="I36" s="177"/>
      <c r="J36" s="178" t="str">
        <f t="shared" si="20"/>
        <v/>
      </c>
      <c r="K36" s="179"/>
      <c r="L36" s="179"/>
      <c r="M36" s="179"/>
      <c r="N36" s="178" t="str">
        <f t="shared" si="51"/>
        <v/>
      </c>
      <c r="O36" s="180"/>
      <c r="P36" s="176"/>
      <c r="Q36" s="177"/>
      <c r="R36" s="177"/>
      <c r="S36" s="178" t="str">
        <f t="shared" si="22"/>
        <v/>
      </c>
      <c r="T36" s="179"/>
      <c r="U36" s="179"/>
      <c r="V36" s="179"/>
      <c r="W36" s="178" t="str">
        <f t="shared" si="23"/>
        <v/>
      </c>
      <c r="X36" s="180"/>
      <c r="Y36" s="176"/>
      <c r="Z36" s="177"/>
      <c r="AA36" s="177"/>
      <c r="AB36" s="178" t="str">
        <f t="shared" si="24"/>
        <v/>
      </c>
      <c r="AC36" s="179"/>
      <c r="AD36" s="179"/>
      <c r="AE36" s="179"/>
      <c r="AF36" s="178" t="str">
        <f t="shared" si="25"/>
        <v/>
      </c>
      <c r="AG36" s="180"/>
      <c r="AH36" s="176"/>
      <c r="AI36" s="177"/>
      <c r="AJ36" s="177"/>
      <c r="AK36" s="178" t="str">
        <f t="shared" si="26"/>
        <v/>
      </c>
      <c r="AL36" s="179"/>
      <c r="AM36" s="179"/>
      <c r="AN36" s="179"/>
      <c r="AO36" s="178" t="str">
        <f t="shared" si="27"/>
        <v/>
      </c>
      <c r="AP36" s="180"/>
      <c r="AQ36" s="176"/>
      <c r="AR36" s="177"/>
      <c r="AS36" s="177"/>
      <c r="AT36" s="178" t="str">
        <f t="shared" si="28"/>
        <v/>
      </c>
      <c r="AU36" s="179"/>
      <c r="AV36" s="179"/>
      <c r="AW36" s="179"/>
      <c r="AX36" s="178" t="str">
        <f t="shared" si="29"/>
        <v/>
      </c>
      <c r="AY36" s="180"/>
      <c r="AZ36" s="176"/>
      <c r="BA36" s="177"/>
      <c r="BB36" s="177"/>
      <c r="BC36" s="178" t="str">
        <f t="shared" si="30"/>
        <v/>
      </c>
      <c r="BD36" s="179"/>
      <c r="BE36" s="179"/>
      <c r="BF36" s="179"/>
      <c r="BG36" s="178" t="str">
        <f t="shared" si="31"/>
        <v/>
      </c>
      <c r="BH36" s="180"/>
      <c r="BI36" s="176"/>
      <c r="BJ36" s="177"/>
      <c r="BK36" s="177"/>
      <c r="BL36" s="178" t="str">
        <f t="shared" si="32"/>
        <v/>
      </c>
      <c r="BM36" s="179"/>
      <c r="BN36" s="179"/>
      <c r="BO36" s="179"/>
      <c r="BP36" s="178" t="str">
        <f t="shared" si="33"/>
        <v/>
      </c>
      <c r="BQ36" s="180"/>
      <c r="BR36" s="176"/>
      <c r="BS36" s="177"/>
      <c r="BT36" s="177"/>
      <c r="BU36" s="178" t="str">
        <f t="shared" si="34"/>
        <v/>
      </c>
      <c r="BV36" s="179"/>
      <c r="BW36" s="179"/>
      <c r="BX36" s="179"/>
      <c r="BY36" s="178" t="str">
        <f t="shared" si="35"/>
        <v/>
      </c>
      <c r="BZ36" s="180"/>
      <c r="CA36" s="176"/>
      <c r="CB36" s="177"/>
      <c r="CC36" s="177"/>
      <c r="CD36" s="178" t="str">
        <f t="shared" si="36"/>
        <v/>
      </c>
      <c r="CE36" s="179"/>
      <c r="CF36" s="179"/>
      <c r="CG36" s="179"/>
      <c r="CH36" s="178" t="str">
        <f t="shared" si="37"/>
        <v/>
      </c>
      <c r="CI36" s="180"/>
      <c r="CJ36" s="176"/>
      <c r="CK36" s="177"/>
      <c r="CL36" s="177"/>
      <c r="CM36" s="178" t="str">
        <f t="shared" si="38"/>
        <v/>
      </c>
      <c r="CN36" s="179"/>
      <c r="CO36" s="179"/>
      <c r="CP36" s="179"/>
      <c r="CQ36" s="178" t="str">
        <f t="shared" si="39"/>
        <v/>
      </c>
      <c r="CR36" s="180"/>
      <c r="CS36" s="176"/>
      <c r="CT36" s="177"/>
      <c r="CU36" s="177"/>
      <c r="CV36" s="178" t="str">
        <f t="shared" si="40"/>
        <v/>
      </c>
      <c r="CW36" s="179"/>
      <c r="CX36" s="179"/>
      <c r="CY36" s="179"/>
      <c r="CZ36" s="178" t="str">
        <f t="shared" si="41"/>
        <v/>
      </c>
      <c r="DA36" s="180"/>
      <c r="DB36" s="176"/>
      <c r="DC36" s="177"/>
      <c r="DD36" s="177"/>
      <c r="DE36" s="178" t="str">
        <f t="shared" si="42"/>
        <v/>
      </c>
      <c r="DF36" s="179"/>
      <c r="DG36" s="179"/>
      <c r="DH36" s="179"/>
      <c r="DI36" s="178" t="str">
        <f t="shared" si="43"/>
        <v/>
      </c>
      <c r="DJ36" s="180"/>
      <c r="DK36" s="176"/>
      <c r="DL36" s="177"/>
      <c r="DM36" s="177"/>
      <c r="DN36" s="178" t="str">
        <f t="shared" si="44"/>
        <v/>
      </c>
      <c r="DO36" s="179"/>
      <c r="DP36" s="179"/>
      <c r="DQ36" s="179"/>
      <c r="DR36" s="178" t="str">
        <f t="shared" si="45"/>
        <v/>
      </c>
      <c r="DS36" s="180"/>
      <c r="DT36" s="176"/>
      <c r="DU36" s="177"/>
      <c r="DV36" s="177"/>
      <c r="DW36" s="178" t="str">
        <f t="shared" si="46"/>
        <v/>
      </c>
      <c r="DX36" s="179"/>
      <c r="DY36" s="179"/>
      <c r="DZ36" s="179"/>
      <c r="EA36" s="178" t="str">
        <f t="shared" si="47"/>
        <v/>
      </c>
      <c r="EB36" s="180"/>
      <c r="EF36" s="181">
        <f t="shared" si="48"/>
        <v>0</v>
      </c>
      <c r="EG36" s="181">
        <f t="shared" si="49"/>
        <v>0</v>
      </c>
      <c r="EH36" s="181">
        <f t="shared" si="50"/>
        <v>0</v>
      </c>
    </row>
    <row r="37" s="169" customFormat="1" ht="42.649999999999999" customHeight="1">
      <c r="A37" s="182" t="s">
        <v>732</v>
      </c>
      <c r="B37" s="171" t="str">
        <f>IF(INDEX('1. Informations administratives'!A39:J74,MATCH(A37,'1. Informations administratives'!A39:A74,2),2)&lt;&gt;"",INDEX('1. Informations administratives'!A39:J74,MATCH(A37,'1. Informations administratives'!A39:A74,2),2),"")</f>
        <v/>
      </c>
      <c r="C37" s="172" t="str">
        <f>IF(INDEX('1. Informations administratives'!A39:J74,MATCH(A37,'1. Informations administratives'!A39:A74,2),3)&lt;&gt;"",INDEX('1. Informations administratives'!A39:J74,MATCH(A37,'1. Informations administratives'!A39:A74,2),3),"")</f>
        <v/>
      </c>
      <c r="D37" s="173"/>
      <c r="E37" s="174"/>
      <c r="F37" s="175"/>
      <c r="G37" s="176"/>
      <c r="H37" s="177"/>
      <c r="I37" s="177"/>
      <c r="J37" s="178" t="str">
        <f t="shared" si="20"/>
        <v/>
      </c>
      <c r="K37" s="179"/>
      <c r="L37" s="179"/>
      <c r="M37" s="179"/>
      <c r="N37" s="178" t="str">
        <f t="shared" si="51"/>
        <v/>
      </c>
      <c r="O37" s="180"/>
      <c r="P37" s="176"/>
      <c r="Q37" s="177"/>
      <c r="R37" s="177"/>
      <c r="S37" s="178" t="str">
        <f t="shared" si="22"/>
        <v/>
      </c>
      <c r="T37" s="179"/>
      <c r="U37" s="179"/>
      <c r="V37" s="179"/>
      <c r="W37" s="178" t="str">
        <f t="shared" si="23"/>
        <v/>
      </c>
      <c r="X37" s="180"/>
      <c r="Y37" s="176"/>
      <c r="Z37" s="177"/>
      <c r="AA37" s="177"/>
      <c r="AB37" s="178" t="str">
        <f t="shared" si="24"/>
        <v/>
      </c>
      <c r="AC37" s="179"/>
      <c r="AD37" s="179"/>
      <c r="AE37" s="179"/>
      <c r="AF37" s="178" t="str">
        <f t="shared" si="25"/>
        <v/>
      </c>
      <c r="AG37" s="180"/>
      <c r="AH37" s="176"/>
      <c r="AI37" s="177"/>
      <c r="AJ37" s="177"/>
      <c r="AK37" s="178" t="str">
        <f t="shared" si="26"/>
        <v/>
      </c>
      <c r="AL37" s="179"/>
      <c r="AM37" s="179"/>
      <c r="AN37" s="179"/>
      <c r="AO37" s="178" t="str">
        <f t="shared" si="27"/>
        <v/>
      </c>
      <c r="AP37" s="180"/>
      <c r="AQ37" s="176"/>
      <c r="AR37" s="177"/>
      <c r="AS37" s="177"/>
      <c r="AT37" s="178" t="str">
        <f t="shared" si="28"/>
        <v/>
      </c>
      <c r="AU37" s="179"/>
      <c r="AV37" s="179"/>
      <c r="AW37" s="179"/>
      <c r="AX37" s="178" t="str">
        <f t="shared" si="29"/>
        <v/>
      </c>
      <c r="AY37" s="180"/>
      <c r="AZ37" s="176"/>
      <c r="BA37" s="177"/>
      <c r="BB37" s="177"/>
      <c r="BC37" s="178" t="str">
        <f t="shared" si="30"/>
        <v/>
      </c>
      <c r="BD37" s="179"/>
      <c r="BE37" s="179"/>
      <c r="BF37" s="179"/>
      <c r="BG37" s="178" t="str">
        <f t="shared" si="31"/>
        <v/>
      </c>
      <c r="BH37" s="180"/>
      <c r="BI37" s="176"/>
      <c r="BJ37" s="177"/>
      <c r="BK37" s="177"/>
      <c r="BL37" s="178" t="str">
        <f t="shared" si="32"/>
        <v/>
      </c>
      <c r="BM37" s="179"/>
      <c r="BN37" s="179"/>
      <c r="BO37" s="179"/>
      <c r="BP37" s="178" t="str">
        <f t="shared" si="33"/>
        <v/>
      </c>
      <c r="BQ37" s="180"/>
      <c r="BR37" s="176"/>
      <c r="BS37" s="177"/>
      <c r="BT37" s="177"/>
      <c r="BU37" s="178" t="str">
        <f t="shared" si="34"/>
        <v/>
      </c>
      <c r="BV37" s="179"/>
      <c r="BW37" s="179"/>
      <c r="BX37" s="179"/>
      <c r="BY37" s="178" t="str">
        <f t="shared" si="35"/>
        <v/>
      </c>
      <c r="BZ37" s="180"/>
      <c r="CA37" s="176"/>
      <c r="CB37" s="177"/>
      <c r="CC37" s="177"/>
      <c r="CD37" s="178" t="str">
        <f t="shared" si="36"/>
        <v/>
      </c>
      <c r="CE37" s="179"/>
      <c r="CF37" s="179"/>
      <c r="CG37" s="179"/>
      <c r="CH37" s="178" t="str">
        <f t="shared" si="37"/>
        <v/>
      </c>
      <c r="CI37" s="180"/>
      <c r="CJ37" s="176"/>
      <c r="CK37" s="177"/>
      <c r="CL37" s="177"/>
      <c r="CM37" s="178" t="str">
        <f t="shared" si="38"/>
        <v/>
      </c>
      <c r="CN37" s="179"/>
      <c r="CO37" s="179"/>
      <c r="CP37" s="179"/>
      <c r="CQ37" s="178" t="str">
        <f t="shared" si="39"/>
        <v/>
      </c>
      <c r="CR37" s="180"/>
      <c r="CS37" s="176"/>
      <c r="CT37" s="177"/>
      <c r="CU37" s="177"/>
      <c r="CV37" s="178" t="str">
        <f t="shared" si="40"/>
        <v/>
      </c>
      <c r="CW37" s="179"/>
      <c r="CX37" s="179"/>
      <c r="CY37" s="179"/>
      <c r="CZ37" s="178" t="str">
        <f t="shared" si="41"/>
        <v/>
      </c>
      <c r="DA37" s="180"/>
      <c r="DB37" s="176"/>
      <c r="DC37" s="177"/>
      <c r="DD37" s="177"/>
      <c r="DE37" s="178" t="str">
        <f t="shared" si="42"/>
        <v/>
      </c>
      <c r="DF37" s="179"/>
      <c r="DG37" s="179"/>
      <c r="DH37" s="179"/>
      <c r="DI37" s="178" t="str">
        <f t="shared" si="43"/>
        <v/>
      </c>
      <c r="DJ37" s="180"/>
      <c r="DK37" s="176"/>
      <c r="DL37" s="177"/>
      <c r="DM37" s="177"/>
      <c r="DN37" s="178" t="str">
        <f t="shared" si="44"/>
        <v/>
      </c>
      <c r="DO37" s="179"/>
      <c r="DP37" s="179"/>
      <c r="DQ37" s="179"/>
      <c r="DR37" s="178" t="str">
        <f t="shared" si="45"/>
        <v/>
      </c>
      <c r="DS37" s="180"/>
      <c r="DT37" s="176"/>
      <c r="DU37" s="177"/>
      <c r="DV37" s="177"/>
      <c r="DW37" s="178" t="str">
        <f t="shared" si="46"/>
        <v/>
      </c>
      <c r="DX37" s="179"/>
      <c r="DY37" s="179"/>
      <c r="DZ37" s="179"/>
      <c r="EA37" s="178" t="str">
        <f t="shared" si="47"/>
        <v/>
      </c>
      <c r="EB37" s="180"/>
      <c r="EF37" s="181">
        <f t="shared" si="48"/>
        <v>0</v>
      </c>
      <c r="EG37" s="181">
        <f t="shared" si="49"/>
        <v>0</v>
      </c>
      <c r="EH37" s="181">
        <f t="shared" si="50"/>
        <v>0</v>
      </c>
    </row>
    <row r="38" s="169" customFormat="1" ht="42.649999999999999" customHeight="1">
      <c r="A38" s="182" t="s">
        <v>733</v>
      </c>
      <c r="B38" s="171" t="str">
        <f>IF(INDEX('1. Informations administratives'!A40:J75,MATCH(A38,'1. Informations administratives'!A40:A75,2),2)&lt;&gt;"",INDEX('1. Informations administratives'!A40:J75,MATCH(A38,'1. Informations administratives'!A40:A75,2),2),"")</f>
        <v/>
      </c>
      <c r="C38" s="172" t="str">
        <f>IF(INDEX('1. Informations administratives'!A40:J75,MATCH(A38,'1. Informations administratives'!A40:A75,2),3)&lt;&gt;"",INDEX('1. Informations administratives'!A40:J75,MATCH(A38,'1. Informations administratives'!A40:A75,2),3),"")</f>
        <v/>
      </c>
      <c r="D38" s="173"/>
      <c r="E38" s="174"/>
      <c r="F38" s="175"/>
      <c r="G38" s="176"/>
      <c r="H38" s="177"/>
      <c r="I38" s="177"/>
      <c r="J38" s="178" t="str">
        <f t="shared" si="20"/>
        <v/>
      </c>
      <c r="K38" s="179"/>
      <c r="L38" s="179"/>
      <c r="M38" s="179"/>
      <c r="N38" s="178" t="str">
        <f t="shared" si="51"/>
        <v/>
      </c>
      <c r="O38" s="180"/>
      <c r="P38" s="176"/>
      <c r="Q38" s="177"/>
      <c r="R38" s="177"/>
      <c r="S38" s="178" t="str">
        <f t="shared" si="22"/>
        <v/>
      </c>
      <c r="T38" s="179"/>
      <c r="U38" s="179"/>
      <c r="V38" s="179"/>
      <c r="W38" s="178" t="str">
        <f t="shared" si="23"/>
        <v/>
      </c>
      <c r="X38" s="180"/>
      <c r="Y38" s="176"/>
      <c r="Z38" s="177"/>
      <c r="AA38" s="177"/>
      <c r="AB38" s="178" t="str">
        <f t="shared" si="24"/>
        <v/>
      </c>
      <c r="AC38" s="179"/>
      <c r="AD38" s="179"/>
      <c r="AE38" s="179"/>
      <c r="AF38" s="178" t="str">
        <f t="shared" si="25"/>
        <v/>
      </c>
      <c r="AG38" s="180"/>
      <c r="AH38" s="176"/>
      <c r="AI38" s="177"/>
      <c r="AJ38" s="177"/>
      <c r="AK38" s="178" t="str">
        <f t="shared" si="26"/>
        <v/>
      </c>
      <c r="AL38" s="179"/>
      <c r="AM38" s="179"/>
      <c r="AN38" s="179"/>
      <c r="AO38" s="178" t="str">
        <f t="shared" si="27"/>
        <v/>
      </c>
      <c r="AP38" s="180"/>
      <c r="AQ38" s="176"/>
      <c r="AR38" s="177"/>
      <c r="AS38" s="177"/>
      <c r="AT38" s="178" t="str">
        <f t="shared" si="28"/>
        <v/>
      </c>
      <c r="AU38" s="179"/>
      <c r="AV38" s="179"/>
      <c r="AW38" s="179"/>
      <c r="AX38" s="178" t="str">
        <f t="shared" si="29"/>
        <v/>
      </c>
      <c r="AY38" s="180"/>
      <c r="AZ38" s="176"/>
      <c r="BA38" s="177"/>
      <c r="BB38" s="177"/>
      <c r="BC38" s="178" t="str">
        <f t="shared" si="30"/>
        <v/>
      </c>
      <c r="BD38" s="179"/>
      <c r="BE38" s="179"/>
      <c r="BF38" s="179"/>
      <c r="BG38" s="178" t="str">
        <f t="shared" si="31"/>
        <v/>
      </c>
      <c r="BH38" s="180"/>
      <c r="BI38" s="176"/>
      <c r="BJ38" s="177"/>
      <c r="BK38" s="177"/>
      <c r="BL38" s="178" t="str">
        <f t="shared" si="32"/>
        <v/>
      </c>
      <c r="BM38" s="179"/>
      <c r="BN38" s="179"/>
      <c r="BO38" s="179"/>
      <c r="BP38" s="178" t="str">
        <f t="shared" si="33"/>
        <v/>
      </c>
      <c r="BQ38" s="180"/>
      <c r="BR38" s="176"/>
      <c r="BS38" s="177"/>
      <c r="BT38" s="177"/>
      <c r="BU38" s="178" t="str">
        <f t="shared" si="34"/>
        <v/>
      </c>
      <c r="BV38" s="179"/>
      <c r="BW38" s="179"/>
      <c r="BX38" s="179"/>
      <c r="BY38" s="178" t="str">
        <f t="shared" si="35"/>
        <v/>
      </c>
      <c r="BZ38" s="180"/>
      <c r="CA38" s="176"/>
      <c r="CB38" s="177"/>
      <c r="CC38" s="177"/>
      <c r="CD38" s="178" t="str">
        <f t="shared" si="36"/>
        <v/>
      </c>
      <c r="CE38" s="179"/>
      <c r="CF38" s="179"/>
      <c r="CG38" s="179"/>
      <c r="CH38" s="178" t="str">
        <f t="shared" si="37"/>
        <v/>
      </c>
      <c r="CI38" s="180"/>
      <c r="CJ38" s="176"/>
      <c r="CK38" s="177"/>
      <c r="CL38" s="177"/>
      <c r="CM38" s="178" t="str">
        <f t="shared" si="38"/>
        <v/>
      </c>
      <c r="CN38" s="179"/>
      <c r="CO38" s="179"/>
      <c r="CP38" s="179"/>
      <c r="CQ38" s="178" t="str">
        <f t="shared" si="39"/>
        <v/>
      </c>
      <c r="CR38" s="180"/>
      <c r="CS38" s="176"/>
      <c r="CT38" s="177"/>
      <c r="CU38" s="177"/>
      <c r="CV38" s="178" t="str">
        <f t="shared" si="40"/>
        <v/>
      </c>
      <c r="CW38" s="179"/>
      <c r="CX38" s="179"/>
      <c r="CY38" s="179"/>
      <c r="CZ38" s="178" t="str">
        <f t="shared" si="41"/>
        <v/>
      </c>
      <c r="DA38" s="180"/>
      <c r="DB38" s="176"/>
      <c r="DC38" s="177"/>
      <c r="DD38" s="177"/>
      <c r="DE38" s="178" t="str">
        <f t="shared" si="42"/>
        <v/>
      </c>
      <c r="DF38" s="179"/>
      <c r="DG38" s="179"/>
      <c r="DH38" s="179"/>
      <c r="DI38" s="178" t="str">
        <f t="shared" si="43"/>
        <v/>
      </c>
      <c r="DJ38" s="180"/>
      <c r="DK38" s="176"/>
      <c r="DL38" s="177"/>
      <c r="DM38" s="177"/>
      <c r="DN38" s="178" t="str">
        <f t="shared" si="44"/>
        <v/>
      </c>
      <c r="DO38" s="179"/>
      <c r="DP38" s="179"/>
      <c r="DQ38" s="179"/>
      <c r="DR38" s="178" t="str">
        <f t="shared" si="45"/>
        <v/>
      </c>
      <c r="DS38" s="180"/>
      <c r="DT38" s="176"/>
      <c r="DU38" s="177"/>
      <c r="DV38" s="177"/>
      <c r="DW38" s="178" t="str">
        <f t="shared" si="46"/>
        <v/>
      </c>
      <c r="DX38" s="179"/>
      <c r="DY38" s="179"/>
      <c r="DZ38" s="179"/>
      <c r="EA38" s="178" t="str">
        <f t="shared" si="47"/>
        <v/>
      </c>
      <c r="EB38" s="180"/>
      <c r="EF38" s="181">
        <f t="shared" si="48"/>
        <v>0</v>
      </c>
      <c r="EG38" s="181">
        <f t="shared" si="49"/>
        <v>0</v>
      </c>
      <c r="EH38" s="181">
        <f t="shared" si="50"/>
        <v>0</v>
      </c>
    </row>
    <row r="39" s="169" customFormat="1" ht="42.649999999999999" customHeight="1">
      <c r="A39" s="182" t="s">
        <v>734</v>
      </c>
      <c r="B39" s="171" t="str">
        <f>IF(INDEX('1. Informations administratives'!A41:J76,MATCH(A39,'1. Informations administratives'!A41:A76,2),2)&lt;&gt;"",INDEX('1. Informations administratives'!A41:J76,MATCH(A39,'1. Informations administratives'!A41:A76,2),2),"")</f>
        <v/>
      </c>
      <c r="C39" s="172" t="str">
        <f>IF(INDEX('1. Informations administratives'!A41:J76,MATCH(A39,'1. Informations administratives'!A41:A76,2),3)&lt;&gt;"",INDEX('1. Informations administratives'!A41:J76,MATCH(A39,'1. Informations administratives'!A41:A76,2),3),"")</f>
        <v/>
      </c>
      <c r="D39" s="173"/>
      <c r="E39" s="174"/>
      <c r="F39" s="175"/>
      <c r="G39" s="176"/>
      <c r="H39" s="177"/>
      <c r="I39" s="177"/>
      <c r="J39" s="178" t="str">
        <f t="shared" si="20"/>
        <v/>
      </c>
      <c r="K39" s="179"/>
      <c r="L39" s="179"/>
      <c r="M39" s="179"/>
      <c r="N39" s="178" t="str">
        <f t="shared" si="51"/>
        <v/>
      </c>
      <c r="O39" s="180"/>
      <c r="P39" s="176"/>
      <c r="Q39" s="177"/>
      <c r="R39" s="177"/>
      <c r="S39" s="178" t="str">
        <f t="shared" si="22"/>
        <v/>
      </c>
      <c r="T39" s="179"/>
      <c r="U39" s="179"/>
      <c r="V39" s="179"/>
      <c r="W39" s="178" t="str">
        <f t="shared" si="23"/>
        <v/>
      </c>
      <c r="X39" s="180"/>
      <c r="Y39" s="176"/>
      <c r="Z39" s="177"/>
      <c r="AA39" s="177"/>
      <c r="AB39" s="178" t="str">
        <f t="shared" si="24"/>
        <v/>
      </c>
      <c r="AC39" s="179"/>
      <c r="AD39" s="179"/>
      <c r="AE39" s="179"/>
      <c r="AF39" s="178" t="str">
        <f t="shared" si="25"/>
        <v/>
      </c>
      <c r="AG39" s="180"/>
      <c r="AH39" s="176"/>
      <c r="AI39" s="177"/>
      <c r="AJ39" s="177"/>
      <c r="AK39" s="178" t="str">
        <f t="shared" si="26"/>
        <v/>
      </c>
      <c r="AL39" s="179"/>
      <c r="AM39" s="179"/>
      <c r="AN39" s="179"/>
      <c r="AO39" s="178" t="str">
        <f t="shared" si="27"/>
        <v/>
      </c>
      <c r="AP39" s="180"/>
      <c r="AQ39" s="176"/>
      <c r="AR39" s="177"/>
      <c r="AS39" s="177"/>
      <c r="AT39" s="178" t="str">
        <f t="shared" si="28"/>
        <v/>
      </c>
      <c r="AU39" s="179"/>
      <c r="AV39" s="179"/>
      <c r="AW39" s="179"/>
      <c r="AX39" s="178" t="str">
        <f t="shared" si="29"/>
        <v/>
      </c>
      <c r="AY39" s="180"/>
      <c r="AZ39" s="176"/>
      <c r="BA39" s="177"/>
      <c r="BB39" s="177"/>
      <c r="BC39" s="178" t="str">
        <f t="shared" si="30"/>
        <v/>
      </c>
      <c r="BD39" s="179"/>
      <c r="BE39" s="179"/>
      <c r="BF39" s="179"/>
      <c r="BG39" s="178" t="str">
        <f t="shared" si="31"/>
        <v/>
      </c>
      <c r="BH39" s="180"/>
      <c r="BI39" s="176"/>
      <c r="BJ39" s="177"/>
      <c r="BK39" s="177"/>
      <c r="BL39" s="178" t="str">
        <f t="shared" si="32"/>
        <v/>
      </c>
      <c r="BM39" s="179"/>
      <c r="BN39" s="179"/>
      <c r="BO39" s="179"/>
      <c r="BP39" s="178" t="str">
        <f t="shared" si="33"/>
        <v/>
      </c>
      <c r="BQ39" s="180"/>
      <c r="BR39" s="176"/>
      <c r="BS39" s="177"/>
      <c r="BT39" s="177"/>
      <c r="BU39" s="178" t="str">
        <f t="shared" si="34"/>
        <v/>
      </c>
      <c r="BV39" s="179"/>
      <c r="BW39" s="179"/>
      <c r="BX39" s="179"/>
      <c r="BY39" s="178" t="str">
        <f t="shared" si="35"/>
        <v/>
      </c>
      <c r="BZ39" s="180"/>
      <c r="CA39" s="176"/>
      <c r="CB39" s="177"/>
      <c r="CC39" s="177"/>
      <c r="CD39" s="178" t="str">
        <f t="shared" si="36"/>
        <v/>
      </c>
      <c r="CE39" s="179"/>
      <c r="CF39" s="179"/>
      <c r="CG39" s="179"/>
      <c r="CH39" s="178" t="str">
        <f t="shared" si="37"/>
        <v/>
      </c>
      <c r="CI39" s="180"/>
      <c r="CJ39" s="176"/>
      <c r="CK39" s="177"/>
      <c r="CL39" s="177"/>
      <c r="CM39" s="178" t="str">
        <f t="shared" si="38"/>
        <v/>
      </c>
      <c r="CN39" s="179"/>
      <c r="CO39" s="179"/>
      <c r="CP39" s="179"/>
      <c r="CQ39" s="178" t="str">
        <f t="shared" si="39"/>
        <v/>
      </c>
      <c r="CR39" s="180"/>
      <c r="CS39" s="176"/>
      <c r="CT39" s="177"/>
      <c r="CU39" s="177"/>
      <c r="CV39" s="178" t="str">
        <f t="shared" si="40"/>
        <v/>
      </c>
      <c r="CW39" s="179"/>
      <c r="CX39" s="179"/>
      <c r="CY39" s="179"/>
      <c r="CZ39" s="178" t="str">
        <f t="shared" si="41"/>
        <v/>
      </c>
      <c r="DA39" s="180"/>
      <c r="DB39" s="176"/>
      <c r="DC39" s="177"/>
      <c r="DD39" s="177"/>
      <c r="DE39" s="178" t="str">
        <f t="shared" si="42"/>
        <v/>
      </c>
      <c r="DF39" s="179"/>
      <c r="DG39" s="179"/>
      <c r="DH39" s="179"/>
      <c r="DI39" s="178" t="str">
        <f t="shared" si="43"/>
        <v/>
      </c>
      <c r="DJ39" s="180"/>
      <c r="DK39" s="176"/>
      <c r="DL39" s="177"/>
      <c r="DM39" s="177"/>
      <c r="DN39" s="178" t="str">
        <f t="shared" si="44"/>
        <v/>
      </c>
      <c r="DO39" s="179"/>
      <c r="DP39" s="179"/>
      <c r="DQ39" s="179"/>
      <c r="DR39" s="178" t="str">
        <f t="shared" si="45"/>
        <v/>
      </c>
      <c r="DS39" s="180"/>
      <c r="DT39" s="176"/>
      <c r="DU39" s="177"/>
      <c r="DV39" s="177"/>
      <c r="DW39" s="178" t="str">
        <f t="shared" si="46"/>
        <v/>
      </c>
      <c r="DX39" s="179"/>
      <c r="DY39" s="179"/>
      <c r="DZ39" s="179"/>
      <c r="EA39" s="178" t="str">
        <f t="shared" si="47"/>
        <v/>
      </c>
      <c r="EB39" s="180"/>
      <c r="EF39" s="181">
        <f t="shared" si="48"/>
        <v>0</v>
      </c>
      <c r="EG39" s="181">
        <f t="shared" si="49"/>
        <v>0</v>
      </c>
      <c r="EH39" s="181">
        <f t="shared" si="50"/>
        <v>0</v>
      </c>
    </row>
    <row r="40" s="169" customFormat="1" ht="42.649999999999999" customHeight="1">
      <c r="A40" s="182" t="s">
        <v>735</v>
      </c>
      <c r="B40" s="171" t="str">
        <f>IF(INDEX('1. Informations administratives'!A42:J77,MATCH(A40,'1. Informations administratives'!A42:A77,2),2)&lt;&gt;"",INDEX('1. Informations administratives'!A42:J77,MATCH(A40,'1. Informations administratives'!A42:A77,2),2),"")</f>
        <v/>
      </c>
      <c r="C40" s="172" t="str">
        <f>IF(INDEX('1. Informations administratives'!A42:J77,MATCH(A40,'1. Informations administratives'!A42:A77,2),3)&lt;&gt;"",INDEX('1. Informations administratives'!A42:J77,MATCH(A40,'1. Informations administratives'!A42:A77,2),3),"")</f>
        <v/>
      </c>
      <c r="D40" s="173"/>
      <c r="E40" s="174"/>
      <c r="F40" s="175"/>
      <c r="G40" s="176"/>
      <c r="H40" s="177"/>
      <c r="I40" s="177"/>
      <c r="J40" s="178" t="str">
        <f t="shared" si="20"/>
        <v/>
      </c>
      <c r="K40" s="179"/>
      <c r="L40" s="179"/>
      <c r="M40" s="179"/>
      <c r="N40" s="178" t="str">
        <f t="shared" si="51"/>
        <v/>
      </c>
      <c r="O40" s="180"/>
      <c r="P40" s="176"/>
      <c r="Q40" s="177"/>
      <c r="R40" s="177"/>
      <c r="S40" s="178" t="str">
        <f t="shared" si="22"/>
        <v/>
      </c>
      <c r="T40" s="179"/>
      <c r="U40" s="179"/>
      <c r="V40" s="179"/>
      <c r="W40" s="178" t="str">
        <f t="shared" si="23"/>
        <v/>
      </c>
      <c r="X40" s="180"/>
      <c r="Y40" s="176"/>
      <c r="Z40" s="177"/>
      <c r="AA40" s="177"/>
      <c r="AB40" s="178" t="str">
        <f t="shared" si="24"/>
        <v/>
      </c>
      <c r="AC40" s="179"/>
      <c r="AD40" s="179"/>
      <c r="AE40" s="179"/>
      <c r="AF40" s="178" t="str">
        <f t="shared" si="25"/>
        <v/>
      </c>
      <c r="AG40" s="180"/>
      <c r="AH40" s="176"/>
      <c r="AI40" s="177"/>
      <c r="AJ40" s="177"/>
      <c r="AK40" s="178" t="str">
        <f t="shared" si="26"/>
        <v/>
      </c>
      <c r="AL40" s="179"/>
      <c r="AM40" s="179"/>
      <c r="AN40" s="179"/>
      <c r="AO40" s="178" t="str">
        <f t="shared" si="27"/>
        <v/>
      </c>
      <c r="AP40" s="180"/>
      <c r="AQ40" s="176"/>
      <c r="AR40" s="177"/>
      <c r="AS40" s="177"/>
      <c r="AT40" s="178" t="str">
        <f t="shared" si="28"/>
        <v/>
      </c>
      <c r="AU40" s="179"/>
      <c r="AV40" s="179"/>
      <c r="AW40" s="179"/>
      <c r="AX40" s="178" t="str">
        <f t="shared" si="29"/>
        <v/>
      </c>
      <c r="AY40" s="180"/>
      <c r="AZ40" s="176"/>
      <c r="BA40" s="177"/>
      <c r="BB40" s="177"/>
      <c r="BC40" s="178" t="str">
        <f t="shared" si="30"/>
        <v/>
      </c>
      <c r="BD40" s="179"/>
      <c r="BE40" s="179"/>
      <c r="BF40" s="179"/>
      <c r="BG40" s="178" t="str">
        <f t="shared" si="31"/>
        <v/>
      </c>
      <c r="BH40" s="180"/>
      <c r="BI40" s="176"/>
      <c r="BJ40" s="177"/>
      <c r="BK40" s="177"/>
      <c r="BL40" s="178" t="str">
        <f t="shared" si="32"/>
        <v/>
      </c>
      <c r="BM40" s="179"/>
      <c r="BN40" s="179"/>
      <c r="BO40" s="179"/>
      <c r="BP40" s="178" t="str">
        <f t="shared" si="33"/>
        <v/>
      </c>
      <c r="BQ40" s="180"/>
      <c r="BR40" s="176"/>
      <c r="BS40" s="177"/>
      <c r="BT40" s="177"/>
      <c r="BU40" s="178" t="str">
        <f t="shared" si="34"/>
        <v/>
      </c>
      <c r="BV40" s="179"/>
      <c r="BW40" s="179"/>
      <c r="BX40" s="179"/>
      <c r="BY40" s="178" t="str">
        <f t="shared" si="35"/>
        <v/>
      </c>
      <c r="BZ40" s="180"/>
      <c r="CA40" s="176"/>
      <c r="CB40" s="177"/>
      <c r="CC40" s="177"/>
      <c r="CD40" s="178" t="str">
        <f t="shared" si="36"/>
        <v/>
      </c>
      <c r="CE40" s="179"/>
      <c r="CF40" s="179"/>
      <c r="CG40" s="179"/>
      <c r="CH40" s="178" t="str">
        <f t="shared" si="37"/>
        <v/>
      </c>
      <c r="CI40" s="180"/>
      <c r="CJ40" s="176"/>
      <c r="CK40" s="177"/>
      <c r="CL40" s="177"/>
      <c r="CM40" s="178" t="str">
        <f t="shared" si="38"/>
        <v/>
      </c>
      <c r="CN40" s="179"/>
      <c r="CO40" s="179"/>
      <c r="CP40" s="179"/>
      <c r="CQ40" s="178" t="str">
        <f t="shared" si="39"/>
        <v/>
      </c>
      <c r="CR40" s="180"/>
      <c r="CS40" s="176"/>
      <c r="CT40" s="177"/>
      <c r="CU40" s="177"/>
      <c r="CV40" s="178" t="str">
        <f t="shared" si="40"/>
        <v/>
      </c>
      <c r="CW40" s="179"/>
      <c r="CX40" s="179"/>
      <c r="CY40" s="179"/>
      <c r="CZ40" s="178" t="str">
        <f t="shared" si="41"/>
        <v/>
      </c>
      <c r="DA40" s="180"/>
      <c r="DB40" s="176"/>
      <c r="DC40" s="177"/>
      <c r="DD40" s="177"/>
      <c r="DE40" s="178" t="str">
        <f t="shared" si="42"/>
        <v/>
      </c>
      <c r="DF40" s="179"/>
      <c r="DG40" s="179"/>
      <c r="DH40" s="179"/>
      <c r="DI40" s="178" t="str">
        <f t="shared" si="43"/>
        <v/>
      </c>
      <c r="DJ40" s="180"/>
      <c r="DK40" s="176"/>
      <c r="DL40" s="177"/>
      <c r="DM40" s="177"/>
      <c r="DN40" s="178" t="str">
        <f t="shared" si="44"/>
        <v/>
      </c>
      <c r="DO40" s="179"/>
      <c r="DP40" s="179"/>
      <c r="DQ40" s="179"/>
      <c r="DR40" s="178" t="str">
        <f t="shared" si="45"/>
        <v/>
      </c>
      <c r="DS40" s="180"/>
      <c r="DT40" s="176"/>
      <c r="DU40" s="177"/>
      <c r="DV40" s="177"/>
      <c r="DW40" s="178" t="str">
        <f t="shared" si="46"/>
        <v/>
      </c>
      <c r="DX40" s="179"/>
      <c r="DY40" s="179"/>
      <c r="DZ40" s="179"/>
      <c r="EA40" s="178" t="str">
        <f t="shared" si="47"/>
        <v/>
      </c>
      <c r="EB40" s="180"/>
      <c r="EF40" s="181">
        <f t="shared" si="48"/>
        <v>0</v>
      </c>
      <c r="EG40" s="181">
        <f t="shared" si="49"/>
        <v>0</v>
      </c>
      <c r="EH40" s="181">
        <f t="shared" si="50"/>
        <v>0</v>
      </c>
    </row>
    <row r="41" s="169" customFormat="1" ht="42.649999999999999" customHeight="1">
      <c r="A41" s="182" t="s">
        <v>736</v>
      </c>
      <c r="B41" s="171" t="str">
        <f>IF(INDEX('1. Informations administratives'!A43:J78,MATCH(A41,'1. Informations administratives'!A43:A78,2),2)&lt;&gt;"",INDEX('1. Informations administratives'!A43:J78,MATCH(A41,'1. Informations administratives'!A43:A78,2),2),"")</f>
        <v/>
      </c>
      <c r="C41" s="172" t="str">
        <f>IF(INDEX('1. Informations administratives'!A43:J78,MATCH(A41,'1. Informations administratives'!A43:A78,2),3)&lt;&gt;"",INDEX('1. Informations administratives'!A43:J78,MATCH(A41,'1. Informations administratives'!A43:A78,2),3),"")</f>
        <v/>
      </c>
      <c r="D41" s="173"/>
      <c r="E41" s="174"/>
      <c r="F41" s="175"/>
      <c r="G41" s="176"/>
      <c r="H41" s="177"/>
      <c r="I41" s="177"/>
      <c r="J41" s="178" t="str">
        <f t="shared" si="20"/>
        <v/>
      </c>
      <c r="K41" s="179"/>
      <c r="L41" s="179"/>
      <c r="M41" s="179"/>
      <c r="N41" s="178" t="str">
        <f t="shared" si="51"/>
        <v/>
      </c>
      <c r="O41" s="180"/>
      <c r="P41" s="176"/>
      <c r="Q41" s="177"/>
      <c r="R41" s="177"/>
      <c r="S41" s="178" t="str">
        <f t="shared" si="22"/>
        <v/>
      </c>
      <c r="T41" s="179"/>
      <c r="U41" s="179"/>
      <c r="V41" s="179"/>
      <c r="W41" s="178" t="str">
        <f t="shared" si="23"/>
        <v/>
      </c>
      <c r="X41" s="180"/>
      <c r="Y41" s="176"/>
      <c r="Z41" s="177"/>
      <c r="AA41" s="177"/>
      <c r="AB41" s="178" t="str">
        <f t="shared" si="24"/>
        <v/>
      </c>
      <c r="AC41" s="179"/>
      <c r="AD41" s="179"/>
      <c r="AE41" s="179"/>
      <c r="AF41" s="178" t="str">
        <f t="shared" si="25"/>
        <v/>
      </c>
      <c r="AG41" s="180"/>
      <c r="AH41" s="176"/>
      <c r="AI41" s="177"/>
      <c r="AJ41" s="177"/>
      <c r="AK41" s="178" t="str">
        <f t="shared" si="26"/>
        <v/>
      </c>
      <c r="AL41" s="179"/>
      <c r="AM41" s="179"/>
      <c r="AN41" s="179"/>
      <c r="AO41" s="178" t="str">
        <f t="shared" si="27"/>
        <v/>
      </c>
      <c r="AP41" s="180"/>
      <c r="AQ41" s="176"/>
      <c r="AR41" s="177"/>
      <c r="AS41" s="177"/>
      <c r="AT41" s="178" t="str">
        <f t="shared" si="28"/>
        <v/>
      </c>
      <c r="AU41" s="179"/>
      <c r="AV41" s="179"/>
      <c r="AW41" s="179"/>
      <c r="AX41" s="178" t="str">
        <f t="shared" si="29"/>
        <v/>
      </c>
      <c r="AY41" s="180"/>
      <c r="AZ41" s="176"/>
      <c r="BA41" s="177"/>
      <c r="BB41" s="177"/>
      <c r="BC41" s="178" t="str">
        <f t="shared" si="30"/>
        <v/>
      </c>
      <c r="BD41" s="179"/>
      <c r="BE41" s="179"/>
      <c r="BF41" s="179"/>
      <c r="BG41" s="178" t="str">
        <f t="shared" si="31"/>
        <v/>
      </c>
      <c r="BH41" s="180"/>
      <c r="BI41" s="176"/>
      <c r="BJ41" s="177"/>
      <c r="BK41" s="177"/>
      <c r="BL41" s="178" t="str">
        <f t="shared" si="32"/>
        <v/>
      </c>
      <c r="BM41" s="179"/>
      <c r="BN41" s="179"/>
      <c r="BO41" s="179"/>
      <c r="BP41" s="178" t="str">
        <f t="shared" si="33"/>
        <v/>
      </c>
      <c r="BQ41" s="180"/>
      <c r="BR41" s="176"/>
      <c r="BS41" s="177"/>
      <c r="BT41" s="177"/>
      <c r="BU41" s="178" t="str">
        <f t="shared" si="34"/>
        <v/>
      </c>
      <c r="BV41" s="179"/>
      <c r="BW41" s="179"/>
      <c r="BX41" s="179"/>
      <c r="BY41" s="178" t="str">
        <f t="shared" si="35"/>
        <v/>
      </c>
      <c r="BZ41" s="180"/>
      <c r="CA41" s="176"/>
      <c r="CB41" s="177"/>
      <c r="CC41" s="177"/>
      <c r="CD41" s="178" t="str">
        <f t="shared" si="36"/>
        <v/>
      </c>
      <c r="CE41" s="179"/>
      <c r="CF41" s="179"/>
      <c r="CG41" s="179"/>
      <c r="CH41" s="178" t="str">
        <f t="shared" si="37"/>
        <v/>
      </c>
      <c r="CI41" s="180"/>
      <c r="CJ41" s="176"/>
      <c r="CK41" s="177"/>
      <c r="CL41" s="177"/>
      <c r="CM41" s="178" t="str">
        <f t="shared" si="38"/>
        <v/>
      </c>
      <c r="CN41" s="179"/>
      <c r="CO41" s="179"/>
      <c r="CP41" s="179"/>
      <c r="CQ41" s="178" t="str">
        <f t="shared" si="39"/>
        <v/>
      </c>
      <c r="CR41" s="180"/>
      <c r="CS41" s="176"/>
      <c r="CT41" s="177"/>
      <c r="CU41" s="177"/>
      <c r="CV41" s="178" t="str">
        <f t="shared" si="40"/>
        <v/>
      </c>
      <c r="CW41" s="179"/>
      <c r="CX41" s="179"/>
      <c r="CY41" s="179"/>
      <c r="CZ41" s="178" t="str">
        <f t="shared" si="41"/>
        <v/>
      </c>
      <c r="DA41" s="180"/>
      <c r="DB41" s="176"/>
      <c r="DC41" s="177"/>
      <c r="DD41" s="177"/>
      <c r="DE41" s="178" t="str">
        <f t="shared" si="42"/>
        <v/>
      </c>
      <c r="DF41" s="179"/>
      <c r="DG41" s="179"/>
      <c r="DH41" s="179"/>
      <c r="DI41" s="178" t="str">
        <f t="shared" si="43"/>
        <v/>
      </c>
      <c r="DJ41" s="180"/>
      <c r="DK41" s="176"/>
      <c r="DL41" s="177"/>
      <c r="DM41" s="177"/>
      <c r="DN41" s="178" t="str">
        <f t="shared" si="44"/>
        <v/>
      </c>
      <c r="DO41" s="179"/>
      <c r="DP41" s="179"/>
      <c r="DQ41" s="179"/>
      <c r="DR41" s="178" t="str">
        <f t="shared" si="45"/>
        <v/>
      </c>
      <c r="DS41" s="180"/>
      <c r="DT41" s="176"/>
      <c r="DU41" s="177"/>
      <c r="DV41" s="177"/>
      <c r="DW41" s="178" t="str">
        <f t="shared" si="46"/>
        <v/>
      </c>
      <c r="DX41" s="179"/>
      <c r="DY41" s="179"/>
      <c r="DZ41" s="179"/>
      <c r="EA41" s="178" t="str">
        <f t="shared" si="47"/>
        <v/>
      </c>
      <c r="EB41" s="180"/>
      <c r="EF41" s="181">
        <f t="shared" si="48"/>
        <v>0</v>
      </c>
      <c r="EG41" s="181">
        <f t="shared" si="49"/>
        <v>0</v>
      </c>
      <c r="EH41" s="181">
        <f t="shared" si="50"/>
        <v>0</v>
      </c>
    </row>
    <row r="42" s="169" customFormat="1" ht="42.649999999999999" customHeight="1">
      <c r="A42" s="182" t="s">
        <v>737</v>
      </c>
      <c r="B42" s="171" t="str">
        <f>IF(INDEX('1. Informations administratives'!A44:J79,MATCH(A42,'1. Informations administratives'!A44:A79,2),2)&lt;&gt;"",INDEX('1. Informations administratives'!A44:J79,MATCH(A42,'1. Informations administratives'!A44:A79,2),2),"")</f>
        <v/>
      </c>
      <c r="C42" s="172" t="str">
        <f>IF(INDEX('1. Informations administratives'!A44:J79,MATCH(A42,'1. Informations administratives'!A44:A79,2),3)&lt;&gt;"",INDEX('1. Informations administratives'!A44:J79,MATCH(A42,'1. Informations administratives'!A44:A79,2),3),"")</f>
        <v/>
      </c>
      <c r="D42" s="173"/>
      <c r="E42" s="174"/>
      <c r="F42" s="175"/>
      <c r="G42" s="176"/>
      <c r="H42" s="177"/>
      <c r="I42" s="177"/>
      <c r="J42" s="178" t="str">
        <f t="shared" si="20"/>
        <v/>
      </c>
      <c r="K42" s="179"/>
      <c r="L42" s="179"/>
      <c r="M42" s="179"/>
      <c r="N42" s="178" t="str">
        <f t="shared" si="51"/>
        <v/>
      </c>
      <c r="O42" s="180"/>
      <c r="P42" s="176"/>
      <c r="Q42" s="177"/>
      <c r="R42" s="177"/>
      <c r="S42" s="178" t="str">
        <f t="shared" si="22"/>
        <v/>
      </c>
      <c r="T42" s="179"/>
      <c r="U42" s="179"/>
      <c r="V42" s="179"/>
      <c r="W42" s="178" t="str">
        <f t="shared" si="23"/>
        <v/>
      </c>
      <c r="X42" s="180"/>
      <c r="Y42" s="176"/>
      <c r="Z42" s="177"/>
      <c r="AA42" s="177"/>
      <c r="AB42" s="178" t="str">
        <f t="shared" si="24"/>
        <v/>
      </c>
      <c r="AC42" s="179"/>
      <c r="AD42" s="179"/>
      <c r="AE42" s="179"/>
      <c r="AF42" s="178" t="str">
        <f t="shared" si="25"/>
        <v/>
      </c>
      <c r="AG42" s="180"/>
      <c r="AH42" s="176"/>
      <c r="AI42" s="177"/>
      <c r="AJ42" s="177"/>
      <c r="AK42" s="178" t="str">
        <f t="shared" si="26"/>
        <v/>
      </c>
      <c r="AL42" s="179"/>
      <c r="AM42" s="179"/>
      <c r="AN42" s="179"/>
      <c r="AO42" s="178" t="str">
        <f t="shared" si="27"/>
        <v/>
      </c>
      <c r="AP42" s="180"/>
      <c r="AQ42" s="176"/>
      <c r="AR42" s="177"/>
      <c r="AS42" s="177"/>
      <c r="AT42" s="178" t="str">
        <f t="shared" si="28"/>
        <v/>
      </c>
      <c r="AU42" s="179"/>
      <c r="AV42" s="179"/>
      <c r="AW42" s="179"/>
      <c r="AX42" s="178" t="str">
        <f t="shared" si="29"/>
        <v/>
      </c>
      <c r="AY42" s="180"/>
      <c r="AZ42" s="176"/>
      <c r="BA42" s="177"/>
      <c r="BB42" s="177"/>
      <c r="BC42" s="178" t="str">
        <f t="shared" si="30"/>
        <v/>
      </c>
      <c r="BD42" s="179"/>
      <c r="BE42" s="179"/>
      <c r="BF42" s="179"/>
      <c r="BG42" s="178" t="str">
        <f t="shared" si="31"/>
        <v/>
      </c>
      <c r="BH42" s="180"/>
      <c r="BI42" s="176"/>
      <c r="BJ42" s="177"/>
      <c r="BK42" s="177"/>
      <c r="BL42" s="178" t="str">
        <f t="shared" si="32"/>
        <v/>
      </c>
      <c r="BM42" s="179"/>
      <c r="BN42" s="179"/>
      <c r="BO42" s="179"/>
      <c r="BP42" s="178" t="str">
        <f t="shared" si="33"/>
        <v/>
      </c>
      <c r="BQ42" s="180"/>
      <c r="BR42" s="176"/>
      <c r="BS42" s="177"/>
      <c r="BT42" s="177"/>
      <c r="BU42" s="178" t="str">
        <f t="shared" si="34"/>
        <v/>
      </c>
      <c r="BV42" s="179"/>
      <c r="BW42" s="179"/>
      <c r="BX42" s="179"/>
      <c r="BY42" s="178" t="str">
        <f t="shared" si="35"/>
        <v/>
      </c>
      <c r="BZ42" s="180"/>
      <c r="CA42" s="176"/>
      <c r="CB42" s="177"/>
      <c r="CC42" s="177"/>
      <c r="CD42" s="178" t="str">
        <f t="shared" si="36"/>
        <v/>
      </c>
      <c r="CE42" s="179"/>
      <c r="CF42" s="179"/>
      <c r="CG42" s="179"/>
      <c r="CH42" s="178" t="str">
        <f t="shared" si="37"/>
        <v/>
      </c>
      <c r="CI42" s="180"/>
      <c r="CJ42" s="176"/>
      <c r="CK42" s="177"/>
      <c r="CL42" s="177"/>
      <c r="CM42" s="178" t="str">
        <f t="shared" si="38"/>
        <v/>
      </c>
      <c r="CN42" s="179"/>
      <c r="CO42" s="179"/>
      <c r="CP42" s="179"/>
      <c r="CQ42" s="178" t="str">
        <f t="shared" si="39"/>
        <v/>
      </c>
      <c r="CR42" s="180"/>
      <c r="CS42" s="176"/>
      <c r="CT42" s="177"/>
      <c r="CU42" s="177"/>
      <c r="CV42" s="178" t="str">
        <f t="shared" si="40"/>
        <v/>
      </c>
      <c r="CW42" s="179"/>
      <c r="CX42" s="179"/>
      <c r="CY42" s="179"/>
      <c r="CZ42" s="178" t="str">
        <f t="shared" si="41"/>
        <v/>
      </c>
      <c r="DA42" s="180"/>
      <c r="DB42" s="176"/>
      <c r="DC42" s="177"/>
      <c r="DD42" s="177"/>
      <c r="DE42" s="178" t="str">
        <f t="shared" si="42"/>
        <v/>
      </c>
      <c r="DF42" s="179"/>
      <c r="DG42" s="179"/>
      <c r="DH42" s="179"/>
      <c r="DI42" s="178" t="str">
        <f t="shared" si="43"/>
        <v/>
      </c>
      <c r="DJ42" s="180"/>
      <c r="DK42" s="176"/>
      <c r="DL42" s="177"/>
      <c r="DM42" s="177"/>
      <c r="DN42" s="178" t="str">
        <f t="shared" si="44"/>
        <v/>
      </c>
      <c r="DO42" s="179"/>
      <c r="DP42" s="179"/>
      <c r="DQ42" s="179"/>
      <c r="DR42" s="178" t="str">
        <f t="shared" si="45"/>
        <v/>
      </c>
      <c r="DS42" s="180"/>
      <c r="DT42" s="176"/>
      <c r="DU42" s="177"/>
      <c r="DV42" s="177"/>
      <c r="DW42" s="178" t="str">
        <f t="shared" si="46"/>
        <v/>
      </c>
      <c r="DX42" s="179"/>
      <c r="DY42" s="179"/>
      <c r="DZ42" s="179"/>
      <c r="EA42" s="178" t="str">
        <f t="shared" si="47"/>
        <v/>
      </c>
      <c r="EB42" s="180"/>
      <c r="EF42" s="181">
        <f t="shared" si="48"/>
        <v>0</v>
      </c>
      <c r="EG42" s="181">
        <f t="shared" si="49"/>
        <v>0</v>
      </c>
      <c r="EH42" s="181">
        <f t="shared" si="50"/>
        <v>0</v>
      </c>
    </row>
    <row r="43" s="169" customFormat="1" ht="42.649999999999999" customHeight="1">
      <c r="A43" s="182" t="s">
        <v>738</v>
      </c>
      <c r="B43" s="171" t="str">
        <f>IF(INDEX('1. Informations administratives'!A45:J80,MATCH(A43,'1. Informations administratives'!A45:A80,2),2)&lt;&gt;"",INDEX('1. Informations administratives'!A45:J80,MATCH(A43,'1. Informations administratives'!A45:A80,2),2),"")</f>
        <v/>
      </c>
      <c r="C43" s="172" t="str">
        <f>IF(INDEX('1. Informations administratives'!A45:J80,MATCH(A43,'1. Informations administratives'!A45:A80,2),3)&lt;&gt;"",INDEX('1. Informations administratives'!A45:J80,MATCH(A43,'1. Informations administratives'!A45:A80,2),3),"")</f>
        <v/>
      </c>
      <c r="D43" s="173"/>
      <c r="E43" s="174"/>
      <c r="F43" s="175"/>
      <c r="G43" s="176"/>
      <c r="H43" s="177"/>
      <c r="I43" s="177"/>
      <c r="J43" s="178" t="str">
        <f t="shared" si="20"/>
        <v/>
      </c>
      <c r="K43" s="179"/>
      <c r="L43" s="179"/>
      <c r="M43" s="179"/>
      <c r="N43" s="178" t="str">
        <f t="shared" si="51"/>
        <v/>
      </c>
      <c r="O43" s="180"/>
      <c r="P43" s="176"/>
      <c r="Q43" s="177"/>
      <c r="R43" s="177"/>
      <c r="S43" s="178" t="str">
        <f t="shared" si="22"/>
        <v/>
      </c>
      <c r="T43" s="179"/>
      <c r="U43" s="179"/>
      <c r="V43" s="179"/>
      <c r="W43" s="178" t="str">
        <f t="shared" si="23"/>
        <v/>
      </c>
      <c r="X43" s="180"/>
      <c r="Y43" s="176"/>
      <c r="Z43" s="177"/>
      <c r="AA43" s="177"/>
      <c r="AB43" s="178" t="str">
        <f t="shared" si="24"/>
        <v/>
      </c>
      <c r="AC43" s="179"/>
      <c r="AD43" s="179"/>
      <c r="AE43" s="179"/>
      <c r="AF43" s="178" t="str">
        <f t="shared" si="25"/>
        <v/>
      </c>
      <c r="AG43" s="180"/>
      <c r="AH43" s="176"/>
      <c r="AI43" s="177"/>
      <c r="AJ43" s="177"/>
      <c r="AK43" s="178" t="str">
        <f t="shared" si="26"/>
        <v/>
      </c>
      <c r="AL43" s="179"/>
      <c r="AM43" s="179"/>
      <c r="AN43" s="179"/>
      <c r="AO43" s="178" t="str">
        <f t="shared" si="27"/>
        <v/>
      </c>
      <c r="AP43" s="180"/>
      <c r="AQ43" s="176"/>
      <c r="AR43" s="177"/>
      <c r="AS43" s="177"/>
      <c r="AT43" s="178" t="str">
        <f t="shared" si="28"/>
        <v/>
      </c>
      <c r="AU43" s="179"/>
      <c r="AV43" s="179"/>
      <c r="AW43" s="179"/>
      <c r="AX43" s="178" t="str">
        <f t="shared" si="29"/>
        <v/>
      </c>
      <c r="AY43" s="180"/>
      <c r="AZ43" s="176"/>
      <c r="BA43" s="177"/>
      <c r="BB43" s="177"/>
      <c r="BC43" s="178" t="str">
        <f t="shared" si="30"/>
        <v/>
      </c>
      <c r="BD43" s="179"/>
      <c r="BE43" s="179"/>
      <c r="BF43" s="179"/>
      <c r="BG43" s="178" t="str">
        <f t="shared" si="31"/>
        <v/>
      </c>
      <c r="BH43" s="180"/>
      <c r="BI43" s="176"/>
      <c r="BJ43" s="177"/>
      <c r="BK43" s="177"/>
      <c r="BL43" s="178" t="str">
        <f t="shared" si="32"/>
        <v/>
      </c>
      <c r="BM43" s="179"/>
      <c r="BN43" s="179"/>
      <c r="BO43" s="179"/>
      <c r="BP43" s="178" t="str">
        <f t="shared" si="33"/>
        <v/>
      </c>
      <c r="BQ43" s="180"/>
      <c r="BR43" s="176"/>
      <c r="BS43" s="177"/>
      <c r="BT43" s="177"/>
      <c r="BU43" s="178" t="str">
        <f t="shared" si="34"/>
        <v/>
      </c>
      <c r="BV43" s="179"/>
      <c r="BW43" s="179"/>
      <c r="BX43" s="179"/>
      <c r="BY43" s="178" t="str">
        <f t="shared" si="35"/>
        <v/>
      </c>
      <c r="BZ43" s="180"/>
      <c r="CA43" s="176"/>
      <c r="CB43" s="177"/>
      <c r="CC43" s="177"/>
      <c r="CD43" s="178" t="str">
        <f t="shared" si="36"/>
        <v/>
      </c>
      <c r="CE43" s="179"/>
      <c r="CF43" s="179"/>
      <c r="CG43" s="179"/>
      <c r="CH43" s="178" t="str">
        <f t="shared" si="37"/>
        <v/>
      </c>
      <c r="CI43" s="180"/>
      <c r="CJ43" s="176"/>
      <c r="CK43" s="177"/>
      <c r="CL43" s="177"/>
      <c r="CM43" s="178" t="str">
        <f t="shared" si="38"/>
        <v/>
      </c>
      <c r="CN43" s="179"/>
      <c r="CO43" s="179"/>
      <c r="CP43" s="179"/>
      <c r="CQ43" s="178" t="str">
        <f t="shared" si="39"/>
        <v/>
      </c>
      <c r="CR43" s="180"/>
      <c r="CS43" s="176"/>
      <c r="CT43" s="177"/>
      <c r="CU43" s="177"/>
      <c r="CV43" s="178" t="str">
        <f t="shared" si="40"/>
        <v/>
      </c>
      <c r="CW43" s="179"/>
      <c r="CX43" s="179"/>
      <c r="CY43" s="179"/>
      <c r="CZ43" s="178" t="str">
        <f t="shared" si="41"/>
        <v/>
      </c>
      <c r="DA43" s="180"/>
      <c r="DB43" s="176"/>
      <c r="DC43" s="177"/>
      <c r="DD43" s="177"/>
      <c r="DE43" s="178" t="str">
        <f t="shared" si="42"/>
        <v/>
      </c>
      <c r="DF43" s="179"/>
      <c r="DG43" s="179"/>
      <c r="DH43" s="179"/>
      <c r="DI43" s="178" t="str">
        <f t="shared" si="43"/>
        <v/>
      </c>
      <c r="DJ43" s="180"/>
      <c r="DK43" s="176"/>
      <c r="DL43" s="177"/>
      <c r="DM43" s="177"/>
      <c r="DN43" s="178" t="str">
        <f t="shared" si="44"/>
        <v/>
      </c>
      <c r="DO43" s="179"/>
      <c r="DP43" s="179"/>
      <c r="DQ43" s="179"/>
      <c r="DR43" s="178" t="str">
        <f t="shared" si="45"/>
        <v/>
      </c>
      <c r="DS43" s="180"/>
      <c r="DT43" s="176"/>
      <c r="DU43" s="177"/>
      <c r="DV43" s="177"/>
      <c r="DW43" s="178" t="str">
        <f t="shared" si="46"/>
        <v/>
      </c>
      <c r="DX43" s="179"/>
      <c r="DY43" s="179"/>
      <c r="DZ43" s="179"/>
      <c r="EA43" s="178" t="str">
        <f t="shared" si="47"/>
        <v/>
      </c>
      <c r="EB43" s="180"/>
      <c r="EF43" s="181">
        <f t="shared" si="48"/>
        <v>0</v>
      </c>
      <c r="EG43" s="181">
        <f t="shared" si="49"/>
        <v>0</v>
      </c>
      <c r="EH43" s="181">
        <f t="shared" si="50"/>
        <v>0</v>
      </c>
    </row>
    <row r="44" s="169" customFormat="1" ht="42.649999999999999" customHeight="1">
      <c r="A44" s="182" t="s">
        <v>739</v>
      </c>
      <c r="B44" s="171" t="str">
        <f>IF(INDEX('1. Informations administratives'!A46:J81,MATCH(A44,'1. Informations administratives'!A46:A81,2),2)&lt;&gt;"",INDEX('1. Informations administratives'!A46:J81,MATCH(A44,'1. Informations administratives'!A46:A81,2),2),"")</f>
        <v/>
      </c>
      <c r="C44" s="172" t="str">
        <f>IF(INDEX('1. Informations administratives'!A46:J81,MATCH(A44,'1. Informations administratives'!A46:A81,2),3)&lt;&gt;"",INDEX('1. Informations administratives'!A46:J81,MATCH(A44,'1. Informations administratives'!A46:A81,2),3),"")</f>
        <v/>
      </c>
      <c r="D44" s="173"/>
      <c r="E44" s="174"/>
      <c r="F44" s="175"/>
      <c r="G44" s="176"/>
      <c r="H44" s="177"/>
      <c r="I44" s="177"/>
      <c r="J44" s="178" t="str">
        <f t="shared" si="20"/>
        <v/>
      </c>
      <c r="K44" s="179"/>
      <c r="L44" s="179"/>
      <c r="M44" s="179"/>
      <c r="N44" s="178" t="str">
        <f t="shared" si="51"/>
        <v/>
      </c>
      <c r="O44" s="180"/>
      <c r="P44" s="176"/>
      <c r="Q44" s="177"/>
      <c r="R44" s="177"/>
      <c r="S44" s="178" t="str">
        <f t="shared" si="22"/>
        <v/>
      </c>
      <c r="T44" s="179"/>
      <c r="U44" s="179"/>
      <c r="V44" s="179"/>
      <c r="W44" s="178" t="str">
        <f t="shared" si="23"/>
        <v/>
      </c>
      <c r="X44" s="180"/>
      <c r="Y44" s="176"/>
      <c r="Z44" s="177"/>
      <c r="AA44" s="177"/>
      <c r="AB44" s="178" t="str">
        <f t="shared" si="24"/>
        <v/>
      </c>
      <c r="AC44" s="179"/>
      <c r="AD44" s="179"/>
      <c r="AE44" s="179"/>
      <c r="AF44" s="178" t="str">
        <f t="shared" si="25"/>
        <v/>
      </c>
      <c r="AG44" s="180"/>
      <c r="AH44" s="176"/>
      <c r="AI44" s="177"/>
      <c r="AJ44" s="177"/>
      <c r="AK44" s="178" t="str">
        <f t="shared" si="26"/>
        <v/>
      </c>
      <c r="AL44" s="179"/>
      <c r="AM44" s="179"/>
      <c r="AN44" s="179"/>
      <c r="AO44" s="178" t="str">
        <f t="shared" si="27"/>
        <v/>
      </c>
      <c r="AP44" s="180"/>
      <c r="AQ44" s="176"/>
      <c r="AR44" s="177"/>
      <c r="AS44" s="177"/>
      <c r="AT44" s="178" t="str">
        <f t="shared" si="28"/>
        <v/>
      </c>
      <c r="AU44" s="179"/>
      <c r="AV44" s="179"/>
      <c r="AW44" s="179"/>
      <c r="AX44" s="178" t="str">
        <f t="shared" si="29"/>
        <v/>
      </c>
      <c r="AY44" s="180"/>
      <c r="AZ44" s="176"/>
      <c r="BA44" s="177"/>
      <c r="BB44" s="177"/>
      <c r="BC44" s="178" t="str">
        <f t="shared" si="30"/>
        <v/>
      </c>
      <c r="BD44" s="179"/>
      <c r="BE44" s="179"/>
      <c r="BF44" s="179"/>
      <c r="BG44" s="178" t="str">
        <f t="shared" si="31"/>
        <v/>
      </c>
      <c r="BH44" s="180"/>
      <c r="BI44" s="176"/>
      <c r="BJ44" s="177"/>
      <c r="BK44" s="177"/>
      <c r="BL44" s="178" t="str">
        <f t="shared" si="32"/>
        <v/>
      </c>
      <c r="BM44" s="179"/>
      <c r="BN44" s="179"/>
      <c r="BO44" s="179"/>
      <c r="BP44" s="178" t="str">
        <f t="shared" si="33"/>
        <v/>
      </c>
      <c r="BQ44" s="180"/>
      <c r="BR44" s="176"/>
      <c r="BS44" s="177"/>
      <c r="BT44" s="177"/>
      <c r="BU44" s="178" t="str">
        <f t="shared" si="34"/>
        <v/>
      </c>
      <c r="BV44" s="179"/>
      <c r="BW44" s="179"/>
      <c r="BX44" s="179"/>
      <c r="BY44" s="178" t="str">
        <f t="shared" si="35"/>
        <v/>
      </c>
      <c r="BZ44" s="180"/>
      <c r="CA44" s="176"/>
      <c r="CB44" s="177"/>
      <c r="CC44" s="177"/>
      <c r="CD44" s="178" t="str">
        <f t="shared" si="36"/>
        <v/>
      </c>
      <c r="CE44" s="179"/>
      <c r="CF44" s="179"/>
      <c r="CG44" s="179"/>
      <c r="CH44" s="178" t="str">
        <f t="shared" si="37"/>
        <v/>
      </c>
      <c r="CI44" s="180"/>
      <c r="CJ44" s="176"/>
      <c r="CK44" s="177"/>
      <c r="CL44" s="177"/>
      <c r="CM44" s="178" t="str">
        <f t="shared" si="38"/>
        <v/>
      </c>
      <c r="CN44" s="179"/>
      <c r="CO44" s="179"/>
      <c r="CP44" s="179"/>
      <c r="CQ44" s="178" t="str">
        <f t="shared" si="39"/>
        <v/>
      </c>
      <c r="CR44" s="180"/>
      <c r="CS44" s="176"/>
      <c r="CT44" s="177"/>
      <c r="CU44" s="177"/>
      <c r="CV44" s="178" t="str">
        <f t="shared" si="40"/>
        <v/>
      </c>
      <c r="CW44" s="179"/>
      <c r="CX44" s="179"/>
      <c r="CY44" s="179"/>
      <c r="CZ44" s="178" t="str">
        <f t="shared" si="41"/>
        <v/>
      </c>
      <c r="DA44" s="180"/>
      <c r="DB44" s="176"/>
      <c r="DC44" s="177"/>
      <c r="DD44" s="177"/>
      <c r="DE44" s="178" t="str">
        <f t="shared" si="42"/>
        <v/>
      </c>
      <c r="DF44" s="179"/>
      <c r="DG44" s="179"/>
      <c r="DH44" s="179"/>
      <c r="DI44" s="178" t="str">
        <f t="shared" si="43"/>
        <v/>
      </c>
      <c r="DJ44" s="180"/>
      <c r="DK44" s="176"/>
      <c r="DL44" s="177"/>
      <c r="DM44" s="177"/>
      <c r="DN44" s="178" t="str">
        <f t="shared" si="44"/>
        <v/>
      </c>
      <c r="DO44" s="179"/>
      <c r="DP44" s="179"/>
      <c r="DQ44" s="179"/>
      <c r="DR44" s="178" t="str">
        <f t="shared" si="45"/>
        <v/>
      </c>
      <c r="DS44" s="180"/>
      <c r="DT44" s="176"/>
      <c r="DU44" s="177"/>
      <c r="DV44" s="177"/>
      <c r="DW44" s="178" t="str">
        <f t="shared" si="46"/>
        <v/>
      </c>
      <c r="DX44" s="179"/>
      <c r="DY44" s="179"/>
      <c r="DZ44" s="179"/>
      <c r="EA44" s="178" t="str">
        <f t="shared" si="47"/>
        <v/>
      </c>
      <c r="EB44" s="180"/>
      <c r="EF44" s="181">
        <f t="shared" si="48"/>
        <v>0</v>
      </c>
      <c r="EG44" s="181">
        <f t="shared" si="49"/>
        <v>0</v>
      </c>
      <c r="EH44" s="181">
        <f t="shared" si="50"/>
        <v>0</v>
      </c>
    </row>
    <row r="45" s="169" customFormat="1" ht="42.649999999999999" customHeight="1">
      <c r="A45" s="182" t="s">
        <v>740</v>
      </c>
      <c r="B45" s="171" t="str">
        <f>IF(INDEX('1. Informations administratives'!A47:J82,MATCH(A45,'1. Informations administratives'!A47:A82,2),2)&lt;&gt;"",INDEX('1. Informations administratives'!A47:J82,MATCH(A45,'1. Informations administratives'!A47:A82,2),2),"")</f>
        <v/>
      </c>
      <c r="C45" s="172" t="str">
        <f>IF(INDEX('1. Informations administratives'!A47:J82,MATCH(A45,'1. Informations administratives'!A47:A82,2),3)&lt;&gt;"",INDEX('1. Informations administratives'!A47:J82,MATCH(A45,'1. Informations administratives'!A47:A82,2),3),"")</f>
        <v/>
      </c>
      <c r="D45" s="173"/>
      <c r="E45" s="174"/>
      <c r="F45" s="175"/>
      <c r="G45" s="176"/>
      <c r="H45" s="177"/>
      <c r="I45" s="177"/>
      <c r="J45" s="178" t="str">
        <f t="shared" si="20"/>
        <v/>
      </c>
      <c r="K45" s="179"/>
      <c r="L45" s="179"/>
      <c r="M45" s="179"/>
      <c r="N45" s="178" t="str">
        <f t="shared" si="51"/>
        <v/>
      </c>
      <c r="O45" s="180"/>
      <c r="P45" s="176"/>
      <c r="Q45" s="177"/>
      <c r="R45" s="177"/>
      <c r="S45" s="178" t="str">
        <f t="shared" si="22"/>
        <v/>
      </c>
      <c r="T45" s="179"/>
      <c r="U45" s="179"/>
      <c r="V45" s="179"/>
      <c r="W45" s="178" t="str">
        <f t="shared" si="23"/>
        <v/>
      </c>
      <c r="X45" s="180"/>
      <c r="Y45" s="176"/>
      <c r="Z45" s="177"/>
      <c r="AA45" s="177"/>
      <c r="AB45" s="178" t="str">
        <f t="shared" si="24"/>
        <v/>
      </c>
      <c r="AC45" s="179"/>
      <c r="AD45" s="179"/>
      <c r="AE45" s="179"/>
      <c r="AF45" s="178" t="str">
        <f t="shared" si="25"/>
        <v/>
      </c>
      <c r="AG45" s="180"/>
      <c r="AH45" s="176"/>
      <c r="AI45" s="177"/>
      <c r="AJ45" s="177"/>
      <c r="AK45" s="178" t="str">
        <f t="shared" si="26"/>
        <v/>
      </c>
      <c r="AL45" s="179"/>
      <c r="AM45" s="179"/>
      <c r="AN45" s="179"/>
      <c r="AO45" s="178" t="str">
        <f t="shared" si="27"/>
        <v/>
      </c>
      <c r="AP45" s="180"/>
      <c r="AQ45" s="176"/>
      <c r="AR45" s="177"/>
      <c r="AS45" s="177"/>
      <c r="AT45" s="178" t="str">
        <f t="shared" si="28"/>
        <v/>
      </c>
      <c r="AU45" s="179"/>
      <c r="AV45" s="179"/>
      <c r="AW45" s="179"/>
      <c r="AX45" s="178" t="str">
        <f t="shared" si="29"/>
        <v/>
      </c>
      <c r="AY45" s="180"/>
      <c r="AZ45" s="176"/>
      <c r="BA45" s="177"/>
      <c r="BB45" s="177"/>
      <c r="BC45" s="178" t="str">
        <f t="shared" si="30"/>
        <v/>
      </c>
      <c r="BD45" s="179"/>
      <c r="BE45" s="179"/>
      <c r="BF45" s="179"/>
      <c r="BG45" s="178" t="str">
        <f t="shared" si="31"/>
        <v/>
      </c>
      <c r="BH45" s="180"/>
      <c r="BI45" s="176"/>
      <c r="BJ45" s="177"/>
      <c r="BK45" s="177"/>
      <c r="BL45" s="178" t="str">
        <f t="shared" si="32"/>
        <v/>
      </c>
      <c r="BM45" s="179"/>
      <c r="BN45" s="179"/>
      <c r="BO45" s="179"/>
      <c r="BP45" s="178" t="str">
        <f t="shared" si="33"/>
        <v/>
      </c>
      <c r="BQ45" s="180"/>
      <c r="BR45" s="176"/>
      <c r="BS45" s="177"/>
      <c r="BT45" s="177"/>
      <c r="BU45" s="178" t="str">
        <f t="shared" si="34"/>
        <v/>
      </c>
      <c r="BV45" s="179"/>
      <c r="BW45" s="179"/>
      <c r="BX45" s="179"/>
      <c r="BY45" s="178" t="str">
        <f t="shared" si="35"/>
        <v/>
      </c>
      <c r="BZ45" s="180"/>
      <c r="CA45" s="176"/>
      <c r="CB45" s="177"/>
      <c r="CC45" s="177"/>
      <c r="CD45" s="178" t="str">
        <f t="shared" si="36"/>
        <v/>
      </c>
      <c r="CE45" s="179"/>
      <c r="CF45" s="179"/>
      <c r="CG45" s="179"/>
      <c r="CH45" s="178" t="str">
        <f t="shared" si="37"/>
        <v/>
      </c>
      <c r="CI45" s="180"/>
      <c r="CJ45" s="176"/>
      <c r="CK45" s="177"/>
      <c r="CL45" s="177"/>
      <c r="CM45" s="178" t="str">
        <f t="shared" si="38"/>
        <v/>
      </c>
      <c r="CN45" s="179"/>
      <c r="CO45" s="179"/>
      <c r="CP45" s="179"/>
      <c r="CQ45" s="178" t="str">
        <f t="shared" si="39"/>
        <v/>
      </c>
      <c r="CR45" s="180"/>
      <c r="CS45" s="176"/>
      <c r="CT45" s="177"/>
      <c r="CU45" s="177"/>
      <c r="CV45" s="178" t="str">
        <f t="shared" si="40"/>
        <v/>
      </c>
      <c r="CW45" s="179"/>
      <c r="CX45" s="179"/>
      <c r="CY45" s="179"/>
      <c r="CZ45" s="178" t="str">
        <f t="shared" si="41"/>
        <v/>
      </c>
      <c r="DA45" s="180"/>
      <c r="DB45" s="176"/>
      <c r="DC45" s="177"/>
      <c r="DD45" s="177"/>
      <c r="DE45" s="178" t="str">
        <f t="shared" si="42"/>
        <v/>
      </c>
      <c r="DF45" s="179"/>
      <c r="DG45" s="179"/>
      <c r="DH45" s="179"/>
      <c r="DI45" s="178" t="str">
        <f t="shared" si="43"/>
        <v/>
      </c>
      <c r="DJ45" s="180"/>
      <c r="DK45" s="176"/>
      <c r="DL45" s="177"/>
      <c r="DM45" s="177"/>
      <c r="DN45" s="178" t="str">
        <f t="shared" si="44"/>
        <v/>
      </c>
      <c r="DO45" s="179"/>
      <c r="DP45" s="179"/>
      <c r="DQ45" s="179"/>
      <c r="DR45" s="178" t="str">
        <f t="shared" si="45"/>
        <v/>
      </c>
      <c r="DS45" s="180"/>
      <c r="DT45" s="176"/>
      <c r="DU45" s="177"/>
      <c r="DV45" s="177"/>
      <c r="DW45" s="178" t="str">
        <f t="shared" si="46"/>
        <v/>
      </c>
      <c r="DX45" s="179"/>
      <c r="DY45" s="179"/>
      <c r="DZ45" s="179"/>
      <c r="EA45" s="178" t="str">
        <f t="shared" si="47"/>
        <v/>
      </c>
      <c r="EB45" s="180"/>
      <c r="EF45" s="181">
        <f t="shared" si="48"/>
        <v>0</v>
      </c>
      <c r="EG45" s="181">
        <f t="shared" si="49"/>
        <v>0</v>
      </c>
      <c r="EH45" s="181">
        <f t="shared" si="50"/>
        <v>0</v>
      </c>
    </row>
    <row r="46">
      <c r="EF46" s="183">
        <f>SUM(EF6:EF45)</f>
        <v>0</v>
      </c>
      <c r="EG46" s="183">
        <f t="shared" ref="EG46:EH46" si="52">SUM(EG6:EG45)</f>
        <v>0</v>
      </c>
      <c r="EH46" s="183">
        <f t="shared" si="52"/>
        <v>0</v>
      </c>
      <c r="EI46" s="89">
        <f>SUM(EF46:EH46)</f>
        <v>0</v>
      </c>
    </row>
  </sheetData>
  <sheetProtection algorithmName="SHA-512" hashValue="0iCMICUbFMYKeK1XLPlSKNc96dZmZII1juZBwU3w2yKf3GcbwFDuq5nPhdKVBP/c7S6CeQxA/eLT0DPoQQcQMw==" saltValue="TAqn+ssqEPV8nvDQ48S0+g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63">
    <mergeCell ref="Y1:Z1"/>
    <mergeCell ref="CJ1:CK1"/>
    <mergeCell ref="CL1:CR1"/>
    <mergeCell ref="CJ2:CR2"/>
    <mergeCell ref="CJ3:CR3"/>
    <mergeCell ref="AZ1:BA1"/>
    <mergeCell ref="BB1:BH1"/>
    <mergeCell ref="AZ2:BH2"/>
    <mergeCell ref="AZ3:BH3"/>
    <mergeCell ref="BI1:BJ1"/>
    <mergeCell ref="BI2:BQ2"/>
    <mergeCell ref="BI3:BQ3"/>
    <mergeCell ref="AA1:AG1"/>
    <mergeCell ref="Y2:AG2"/>
    <mergeCell ref="Y3:AG3"/>
    <mergeCell ref="AH1:AI1"/>
    <mergeCell ref="G1:H1"/>
    <mergeCell ref="I1:O1"/>
    <mergeCell ref="G2:O2"/>
    <mergeCell ref="G3:O3"/>
    <mergeCell ref="DB1:DC1"/>
    <mergeCell ref="AQ1:AR1"/>
    <mergeCell ref="AS1:AY1"/>
    <mergeCell ref="AQ2:AY2"/>
    <mergeCell ref="AQ3:AY3"/>
    <mergeCell ref="AJ1:AP1"/>
    <mergeCell ref="AH2:AP2"/>
    <mergeCell ref="AH3:AP3"/>
    <mergeCell ref="P1:Q1"/>
    <mergeCell ref="R1:X1"/>
    <mergeCell ref="P2:X2"/>
    <mergeCell ref="P3:X3"/>
    <mergeCell ref="DD1:DJ1"/>
    <mergeCell ref="DB2:DJ2"/>
    <mergeCell ref="DB3:DJ3"/>
    <mergeCell ref="BR1:BS1"/>
    <mergeCell ref="BT1:BZ1"/>
    <mergeCell ref="CS1:CT1"/>
    <mergeCell ref="CU1:DA1"/>
    <mergeCell ref="BR2:BZ2"/>
    <mergeCell ref="CS2:DA2"/>
    <mergeCell ref="BR3:BZ3"/>
    <mergeCell ref="CS3:DA3"/>
    <mergeCell ref="EF1:EH5"/>
    <mergeCell ref="DK1:DL1"/>
    <mergeCell ref="DM1:DS1"/>
    <mergeCell ref="DK2:DS2"/>
    <mergeCell ref="DK3:DS3"/>
    <mergeCell ref="DT1:DU1"/>
    <mergeCell ref="DV1:EB1"/>
    <mergeCell ref="DT2:EB2"/>
    <mergeCell ref="DT3:EB3"/>
    <mergeCell ref="BK1:BQ1"/>
    <mergeCell ref="CA1:CB1"/>
    <mergeCell ref="CC1:CI1"/>
    <mergeCell ref="CA2:CI2"/>
    <mergeCell ref="CA3:CI3"/>
    <mergeCell ref="A1:C3"/>
    <mergeCell ref="D1:E2"/>
    <mergeCell ref="D4:D5"/>
    <mergeCell ref="C4:C5"/>
    <mergeCell ref="B4:B5"/>
    <mergeCell ref="E4:E5"/>
  </mergeCells>
  <dataValidations count="2" disablePrompts="0">
    <dataValidation sqref="D6:D45" type="list" allowBlank="1" errorStyle="stop" imeMode="noControl" operator="between" showDropDown="0" showErrorMessage="1" showInputMessage="1">
      <formula1>'BTS ET EPREUVES'!$A$20:$A$23</formula1>
    </dataValidation>
    <dataValidation sqref="F6:F45" type="list" allowBlank="1" errorStyle="stop" imeMode="noControl" operator="between" prompt="La certification PIX a-t-elle été validée ?" promptTitle="OUI ou NON" showDropDown="0" showErrorMessage="1" showInputMessage="1">
      <formula1>'1. Informations administratives'!$AA$8:$AA$9</formula1>
    </dataValidation>
  </dataValidations>
  <printOptions headings="0" gridLines="0"/>
  <pageMargins left="0.39370078740157477" right="0.15748031496062992" top="0.27559055118110237" bottom="0.27559055118110237" header="0.31496062992125984" footer="0.31496062992125984"/>
  <pageSetup paperSize="8" scale="100" fitToWidth="10" fitToHeight="3" pageOrder="downThenOver" orientation="landscape" usePrinterDefaults="1" blackAndWhite="0" draft="0" cellComments="none" useFirstPageNumber="0" errors="displayed" horizontalDpi="600" verticalDpi="600" copies="1"/>
  <headerFooter/>
  <colBreaks count="13" manualBreakCount="13">
    <brk id="6" man="1" max="1048575"/>
    <brk id="15" man="1" max="1048575"/>
    <brk id="24" man="1" max="1048575"/>
    <brk id="33" man="1" max="1048575"/>
    <brk id="42" man="1" max="1048575"/>
    <brk id="51" man="1" max="1048575"/>
    <brk id="60" man="1" max="1048575"/>
    <brk id="69" man="1" max="1048575"/>
    <brk id="78" man="1" max="1048575"/>
    <brk id="87" man="1" max="1048575"/>
    <brk id="96" man="1" max="1048575"/>
    <brk id="105" man="1" max="1048575"/>
    <brk id="114" man="1" max="1048575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1A0078-008C-4904-B149-004700CE0069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A6:EC45</xm:sqref>
        </x14:conditionalFormatting>
        <x14:conditionalFormatting xmlns:xm="http://schemas.microsoft.com/office/excel/2006/main">
          <x14:cfRule type="cellIs" priority="1" operator="greaterThan" id="{00E40008-004C-47D6-B8C9-009D007F00C7}">
            <xm:f>20</xm:f>
            <x14:dxf>
              <font>
                <b/>
                <i val="0"/>
                <strike/>
                <color indexed="2"/>
              </font>
            </x14:dxf>
          </x14:cfRule>
          <xm:sqref>G6:N45</xm:sqref>
        </x14:conditionalFormatting>
        <x14:conditionalFormatting xmlns:xm="http://schemas.microsoft.com/office/excel/2006/main">
          <x14:cfRule type="cellIs" priority="3" operator="greaterThan" id="{00E20027-0006-4390-9EA2-00F500A60043}">
            <xm:f>20</xm:f>
            <x14:dxf>
              <font>
                <b/>
                <i val="0"/>
                <strike/>
                <color indexed="2"/>
              </font>
            </x14:dxf>
          </x14:cfRule>
          <xm:sqref>P6:W45</xm:sqref>
        </x14:conditionalFormatting>
        <x14:conditionalFormatting xmlns:xm="http://schemas.microsoft.com/office/excel/2006/main">
          <x14:cfRule type="cellIs" priority="5" operator="greaterThan" id="{005C00D8-0037-4FF3-B8A4-00FF006000C2}">
            <xm:f>20</xm:f>
            <x14:dxf>
              <font>
                <b/>
                <i val="0"/>
                <strike/>
                <color indexed="2"/>
              </font>
            </x14:dxf>
          </x14:cfRule>
          <xm:sqref>Y6:AF45</xm:sqref>
        </x14:conditionalFormatting>
        <x14:conditionalFormatting xmlns:xm="http://schemas.microsoft.com/office/excel/2006/main">
          <x14:cfRule type="cellIs" priority="7" operator="greaterThan" id="{00740023-0024-49AC-A1AC-00AC00200005}">
            <xm:f>20</xm:f>
            <x14:dxf>
              <font>
                <b/>
                <i val="0"/>
                <strike/>
                <color indexed="2"/>
              </font>
            </x14:dxf>
          </x14:cfRule>
          <xm:sqref>AH6:AO45</xm:sqref>
        </x14:conditionalFormatting>
        <x14:conditionalFormatting xmlns:xm="http://schemas.microsoft.com/office/excel/2006/main">
          <x14:cfRule type="cellIs" priority="9" operator="greaterThan" id="{0050005F-0040-4E0D-BBF9-003800C000A4}">
            <xm:f>20</xm:f>
            <x14:dxf>
              <font>
                <b/>
                <i val="0"/>
                <strike/>
                <color indexed="2"/>
              </font>
            </x14:dxf>
          </x14:cfRule>
          <xm:sqref>AQ6:AX45</xm:sqref>
        </x14:conditionalFormatting>
        <x14:conditionalFormatting xmlns:xm="http://schemas.microsoft.com/office/excel/2006/main">
          <x14:cfRule type="cellIs" priority="11" operator="greaterThan" id="{001D0059-0008-4F5B-B018-00E0005400E6}">
            <xm:f>20</xm:f>
            <x14:dxf>
              <font>
                <b/>
                <i val="0"/>
                <strike/>
                <color indexed="2"/>
              </font>
            </x14:dxf>
          </x14:cfRule>
          <xm:sqref>AZ6:BG45</xm:sqref>
        </x14:conditionalFormatting>
        <x14:conditionalFormatting xmlns:xm="http://schemas.microsoft.com/office/excel/2006/main">
          <x14:cfRule type="cellIs" priority="13" operator="greaterThan" id="{009400B8-007C-4F8F-A88D-00A300580068}">
            <xm:f>20</xm:f>
            <x14:dxf>
              <font>
                <b/>
                <i val="0"/>
                <strike/>
                <color indexed="2"/>
              </font>
            </x14:dxf>
          </x14:cfRule>
          <xm:sqref>BI6:BP45</xm:sqref>
        </x14:conditionalFormatting>
        <x14:conditionalFormatting xmlns:xm="http://schemas.microsoft.com/office/excel/2006/main">
          <x14:cfRule type="cellIs" priority="15" operator="greaterThan" id="{002C00BC-00C0-4788-82B0-009D0064009C}">
            <xm:f>20</xm:f>
            <x14:dxf>
              <font>
                <b/>
                <i val="0"/>
                <strike/>
                <color indexed="2"/>
              </font>
            </x14:dxf>
          </x14:cfRule>
          <xm:sqref>BR6:BY45</xm:sqref>
        </x14:conditionalFormatting>
        <x14:conditionalFormatting xmlns:xm="http://schemas.microsoft.com/office/excel/2006/main">
          <x14:cfRule type="cellIs" priority="17" operator="greaterThan" id="{001C00DE-0006-4B35-A53F-00A700F50080}">
            <xm:f>20</xm:f>
            <x14:dxf>
              <font>
                <b/>
                <i val="0"/>
                <strike/>
                <color indexed="2"/>
              </font>
            </x14:dxf>
          </x14:cfRule>
          <xm:sqref>CA6:CH45</xm:sqref>
        </x14:conditionalFormatting>
        <x14:conditionalFormatting xmlns:xm="http://schemas.microsoft.com/office/excel/2006/main">
          <x14:cfRule type="cellIs" priority="19" operator="greaterThan" id="{002E00D3-00EB-48C6-BE2C-009200BE005A}">
            <xm:f>20</xm:f>
            <x14:dxf>
              <font>
                <b/>
                <i val="0"/>
                <strike/>
                <color indexed="2"/>
              </font>
            </x14:dxf>
          </x14:cfRule>
          <xm:sqref>CJ6:CQ45</xm:sqref>
        </x14:conditionalFormatting>
        <x14:conditionalFormatting xmlns:xm="http://schemas.microsoft.com/office/excel/2006/main">
          <x14:cfRule type="cellIs" priority="21" operator="greaterThan" id="{008E0066-0042-40F2-A306-008A00760043}">
            <xm:f>20</xm:f>
            <x14:dxf>
              <font>
                <b/>
                <i val="0"/>
                <strike/>
                <color indexed="2"/>
              </font>
            </x14:dxf>
          </x14:cfRule>
          <xm:sqref>CS6:CZ45</xm:sqref>
        </x14:conditionalFormatting>
        <x14:conditionalFormatting xmlns:xm="http://schemas.microsoft.com/office/excel/2006/main">
          <x14:cfRule type="cellIs" priority="23" operator="greaterThan" id="{0044005B-0093-4EC3-8FB2-00D7000300A6}">
            <xm:f>20</xm:f>
            <x14:dxf>
              <font>
                <b/>
                <i val="0"/>
                <strike/>
                <color indexed="2"/>
              </font>
            </x14:dxf>
          </x14:cfRule>
          <xm:sqref>DB6:DI45</xm:sqref>
        </x14:conditionalFormatting>
        <x14:conditionalFormatting xmlns:xm="http://schemas.microsoft.com/office/excel/2006/main">
          <x14:cfRule type="cellIs" priority="25" operator="greaterThan" id="{006200DA-00AF-4608-BEF0-00D100020088}">
            <xm:f>20</xm:f>
            <x14:dxf>
              <font>
                <b/>
                <i val="0"/>
                <strike/>
                <color indexed="2"/>
              </font>
            </x14:dxf>
          </x14:cfRule>
          <xm:sqref>DK6:DR45</xm:sqref>
        </x14:conditionalFormatting>
        <x14:conditionalFormatting xmlns:xm="http://schemas.microsoft.com/office/excel/2006/main">
          <x14:cfRule type="cellIs" priority="27" operator="greaterThan" id="{009B0063-00EB-4A58-A1D0-0018006C006E}">
            <xm:f>20</xm:f>
            <x14:dxf>
              <font>
                <b/>
                <i val="0"/>
                <strike/>
                <color indexed="2"/>
              </font>
            </x14:dxf>
          </x14:cfRule>
          <xm:sqref>DT6:EA45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view="pageBreakPreview" zoomScale="100" workbookViewId="0">
      <selection activeCell="F1" activeCellId="0" sqref="F1:G1"/>
    </sheetView>
  </sheetViews>
  <sheetFormatPr baseColWidth="10" defaultRowHeight="14.5"/>
  <cols>
    <col customWidth="1" min="1" max="1" style="184" width="3.26953125"/>
    <col customWidth="1" min="2" max="3" style="185" width="17"/>
    <col bestFit="1" customWidth="1" min="4" max="4" style="185" width="7.26953125"/>
    <col customWidth="1" min="5" max="5" style="185" width="28.81640625"/>
    <col customWidth="1" min="6" max="6" style="185" width="5.81640625"/>
    <col customWidth="1" min="7" max="7" style="185" width="22.7265625"/>
  </cols>
  <sheetData>
    <row r="1" ht="78" customHeight="1">
      <c r="F1" s="186" t="s">
        <v>763</v>
      </c>
      <c r="G1" s="186"/>
    </row>
    <row r="2" ht="23.5" customHeight="1">
      <c r="B2" s="187" t="s">
        <v>764</v>
      </c>
      <c r="C2" s="187"/>
      <c r="D2" s="187"/>
      <c r="E2" s="187"/>
      <c r="F2" s="187"/>
      <c r="G2" s="187"/>
    </row>
    <row r="3" s="188" customFormat="1" ht="42" customHeight="1">
      <c r="A3" s="189"/>
      <c r="B3" s="190" t="s">
        <v>765</v>
      </c>
      <c r="C3" s="191" t="str">
        <f>'1. Informations administratives'!L5</f>
        <v xml:space="preserve">Lycée François Arago
1 rue François Arago
51100 REIMS</v>
      </c>
      <c r="D3" s="191"/>
      <c r="E3" s="191"/>
      <c r="F3" s="190"/>
      <c r="G3" s="188" t="str">
        <f>"RNE : "&amp;'1. Informations administratives'!L6</f>
        <v xml:space="preserve">RNE : 0511565Z</v>
      </c>
    </row>
    <row r="4" s="192" customFormat="1" ht="31.899999999999999" customHeight="1">
      <c r="A4" s="193"/>
      <c r="B4" s="194" t="s">
        <v>766</v>
      </c>
      <c r="C4" s="195" t="str">
        <f>'1. Informations administratives'!C4</f>
        <v xml:space="preserve">Comptabilité et Gestion</v>
      </c>
      <c r="D4" s="195"/>
      <c r="E4" s="195"/>
      <c r="F4" s="194"/>
      <c r="G4" s="196" t="str">
        <f>"session : "&amp;'1. Informations administratives'!L4</f>
        <v xml:space="preserve">session : 2025</v>
      </c>
      <c r="H4" s="197"/>
      <c r="I4" s="197"/>
    </row>
    <row r="5" ht="3.6499999999999999" customHeight="1">
      <c r="H5" s="188"/>
      <c r="I5" s="188"/>
    </row>
    <row r="6" ht="31.899999999999999" customHeight="1">
      <c r="A6" s="198"/>
      <c r="B6" s="199" t="s">
        <v>680</v>
      </c>
      <c r="C6" s="200" t="s">
        <v>681</v>
      </c>
      <c r="D6" s="201" t="s">
        <v>767</v>
      </c>
      <c r="E6" s="200" t="s">
        <v>768</v>
      </c>
      <c r="F6" s="202" t="s">
        <v>769</v>
      </c>
      <c r="G6" s="203" t="s">
        <v>770</v>
      </c>
    </row>
    <row r="7" ht="25.899999999999999" customHeight="1">
      <c r="A7" s="204" t="s">
        <v>689</v>
      </c>
      <c r="B7" s="205" t="str">
        <f>UPPER(INDEX('1. Informations administratives'!$A$8:$J$47,MATCH(A7,'1. Informations administratives'!$A$8:$A$47,0),2))</f>
        <v/>
      </c>
      <c r="C7" s="206" t="str">
        <f>IF('1. Informations administratives'!B8&lt;&gt;0,INDEX('1. Informations administratives'!$A$8:$J$47,MATCH(A7,'1. Informations administratives'!$A$8:$A$47,0),3),"")</f>
        <v/>
      </c>
      <c r="D7" s="207" t="str">
        <f>IF('1. Informations administratives'!B8&lt;&gt;0,INDEX('1. Informations administratives'!$A$8:$J$47,MATCH(A7,'1. Informations administratives'!$A$8:$A$47,0),4),"")</f>
        <v/>
      </c>
      <c r="E7" s="208"/>
      <c r="F7" s="209"/>
      <c r="G7" s="210" t="s">
        <v>771</v>
      </c>
    </row>
    <row r="8" ht="25.899999999999999" customHeight="1">
      <c r="A8" s="204" t="s">
        <v>692</v>
      </c>
      <c r="B8" s="211" t="str">
        <f>UPPER(INDEX('1. Informations administratives'!$A$8:$J$47,MATCH(A8,'1. Informations administratives'!$A$8:$A$47,0),2))</f>
        <v/>
      </c>
      <c r="C8" s="212" t="str">
        <f>IF('1. Informations administratives'!B9&lt;&gt;0,INDEX('1. Informations administratives'!$A$8:$J$47,MATCH(A8,'1. Informations administratives'!$A$8:$A$47,0),3),"")</f>
        <v/>
      </c>
      <c r="D8" s="207" t="str">
        <f>IF('1. Informations administratives'!B9&lt;&gt;0,INDEX('1. Informations administratives'!$A$8:$J$47,MATCH(A8,'1. Informations administratives'!$A$8:$A$47,0),4),"")</f>
        <v/>
      </c>
      <c r="E8" s="213"/>
      <c r="F8" s="213"/>
      <c r="G8" s="214" t="s">
        <v>771</v>
      </c>
    </row>
    <row r="9" ht="25.899999999999999" customHeight="1">
      <c r="A9" s="204" t="s">
        <v>698</v>
      </c>
      <c r="B9" s="211" t="str">
        <f>UPPER(INDEX('1. Informations administratives'!$A$8:$J$47,MATCH(A9,'1. Informations administratives'!$A$8:$A$47,0),2))</f>
        <v/>
      </c>
      <c r="C9" s="212" t="str">
        <f>IF('1. Informations administratives'!B10&lt;&gt;0,INDEX('1. Informations administratives'!$A$8:$J$47,MATCH(A9,'1. Informations administratives'!$A$8:$A$47,0),3),"")</f>
        <v/>
      </c>
      <c r="D9" s="207" t="str">
        <f>IF('1. Informations administratives'!B10&lt;&gt;0,INDEX('1. Informations administratives'!$A$8:$J$47,MATCH(A9,'1. Informations administratives'!$A$8:$A$47,0),4),"")</f>
        <v/>
      </c>
      <c r="E9" s="213"/>
      <c r="F9" s="213"/>
      <c r="G9" s="214" t="s">
        <v>771</v>
      </c>
    </row>
    <row r="10" ht="25.899999999999999" customHeight="1">
      <c r="A10" s="204" t="s">
        <v>699</v>
      </c>
      <c r="B10" s="211" t="str">
        <f>UPPER(INDEX('1. Informations administratives'!$A$8:$J$47,MATCH(A10,'1. Informations administratives'!$A$8:$A$47,0),2))</f>
        <v/>
      </c>
      <c r="C10" s="212" t="str">
        <f>IF('1. Informations administratives'!B11&lt;&gt;0,INDEX('1. Informations administratives'!$A$8:$J$47,MATCH(A10,'1. Informations administratives'!$A$8:$A$47,0),3),"")</f>
        <v/>
      </c>
      <c r="D10" s="207" t="str">
        <f>IF('1. Informations administratives'!B11&lt;&gt;0,INDEX('1. Informations administratives'!$A$8:$J$47,MATCH(A10,'1. Informations administratives'!$A$8:$A$47,0),4),"")</f>
        <v/>
      </c>
      <c r="E10" s="213"/>
      <c r="F10" s="213"/>
      <c r="G10" s="214" t="s">
        <v>771</v>
      </c>
    </row>
    <row r="11" ht="25.899999999999999" customHeight="1">
      <c r="A11" s="204" t="s">
        <v>701</v>
      </c>
      <c r="B11" s="211" t="str">
        <f>UPPER(INDEX('1. Informations administratives'!$A$8:$J$47,MATCH(A11,'1. Informations administratives'!$A$8:$A$47,0),2))</f>
        <v/>
      </c>
      <c r="C11" s="212" t="str">
        <f>IF('1. Informations administratives'!B12&lt;&gt;0,INDEX('1. Informations administratives'!$A$8:$J$47,MATCH(A11,'1. Informations administratives'!$A$8:$A$47,0),3),"")</f>
        <v/>
      </c>
      <c r="D11" s="207" t="str">
        <f>IF('1. Informations administratives'!B12&lt;&gt;0,INDEX('1. Informations administratives'!$A$8:$J$47,MATCH(A11,'1. Informations administratives'!$A$8:$A$47,0),4),"")</f>
        <v/>
      </c>
      <c r="E11" s="213"/>
      <c r="F11" s="213"/>
      <c r="G11" s="214" t="s">
        <v>771</v>
      </c>
    </row>
    <row r="12" ht="25.899999999999999" customHeight="1">
      <c r="A12" s="204" t="s">
        <v>703</v>
      </c>
      <c r="B12" s="211" t="str">
        <f>UPPER(INDEX('1. Informations administratives'!$A$8:$J$47,MATCH(A12,'1. Informations administratives'!$A$8:$A$47,0),2))</f>
        <v/>
      </c>
      <c r="C12" s="212" t="str">
        <f>IF('1. Informations administratives'!B13&lt;&gt;0,INDEX('1. Informations administratives'!$A$8:$J$47,MATCH(A12,'1. Informations administratives'!$A$8:$A$47,0),3),"")</f>
        <v/>
      </c>
      <c r="D12" s="207" t="str">
        <f>IF('1. Informations administratives'!B13&lt;&gt;0,INDEX('1. Informations administratives'!$A$8:$J$47,MATCH(A12,'1. Informations administratives'!$A$8:$A$47,0),4),"")</f>
        <v/>
      </c>
      <c r="E12" s="213"/>
      <c r="F12" s="213"/>
      <c r="G12" s="214" t="s">
        <v>771</v>
      </c>
    </row>
    <row r="13" ht="25.899999999999999" customHeight="1">
      <c r="A13" s="204" t="s">
        <v>705</v>
      </c>
      <c r="B13" s="211" t="str">
        <f>UPPER(INDEX('1. Informations administratives'!$A$8:$J$47,MATCH(A13,'1. Informations administratives'!$A$8:$A$47,0),2))</f>
        <v/>
      </c>
      <c r="C13" s="212" t="str">
        <f>IF('1. Informations administratives'!B14&lt;&gt;0,INDEX('1. Informations administratives'!$A$8:$J$47,MATCH(A13,'1. Informations administratives'!$A$8:$A$47,0),3),"")</f>
        <v/>
      </c>
      <c r="D13" s="207" t="str">
        <f>IF('1. Informations administratives'!B14&lt;&gt;0,INDEX('1. Informations administratives'!$A$8:$J$47,MATCH(A13,'1. Informations administratives'!$A$8:$A$47,0),4),"")</f>
        <v/>
      </c>
      <c r="E13" s="213"/>
      <c r="F13" s="213"/>
      <c r="G13" s="214" t="s">
        <v>771</v>
      </c>
    </row>
    <row r="14" ht="25.899999999999999" customHeight="1">
      <c r="A14" s="204" t="s">
        <v>707</v>
      </c>
      <c r="B14" s="211" t="str">
        <f>UPPER(INDEX('1. Informations administratives'!$A$8:$J$47,MATCH(A14,'1. Informations administratives'!$A$8:$A$47,0),2))</f>
        <v/>
      </c>
      <c r="C14" s="212" t="str">
        <f>IF('1. Informations administratives'!B15&lt;&gt;0,INDEX('1. Informations administratives'!$A$8:$J$47,MATCH(A14,'1. Informations administratives'!$A$8:$A$47,0),3),"")</f>
        <v/>
      </c>
      <c r="D14" s="207" t="str">
        <f>IF('1. Informations administratives'!B15&lt;&gt;0,INDEX('1. Informations administratives'!$A$8:$J$47,MATCH(A14,'1. Informations administratives'!$A$8:$A$47,0),4),"")</f>
        <v/>
      </c>
      <c r="E14" s="213"/>
      <c r="F14" s="213"/>
      <c r="G14" s="214" t="s">
        <v>771</v>
      </c>
    </row>
    <row r="15" ht="25.899999999999999" customHeight="1">
      <c r="A15" s="204" t="s">
        <v>709</v>
      </c>
      <c r="B15" s="211" t="str">
        <f>UPPER(INDEX('1. Informations administratives'!$A$8:$J$47,MATCH(A15,'1. Informations administratives'!$A$8:$A$47,0),2))</f>
        <v/>
      </c>
      <c r="C15" s="212" t="str">
        <f>IF('1. Informations administratives'!B16&lt;&gt;0,INDEX('1. Informations administratives'!$A$8:$J$47,MATCH(A15,'1. Informations administratives'!$A$8:$A$47,0),3),"")</f>
        <v/>
      </c>
      <c r="D15" s="207" t="str">
        <f>IF('1. Informations administratives'!B16&lt;&gt;0,INDEX('1. Informations administratives'!$A$8:$J$47,MATCH(A15,'1. Informations administratives'!$A$8:$A$47,0),4),"")</f>
        <v/>
      </c>
      <c r="E15" s="213"/>
      <c r="F15" s="213"/>
      <c r="G15" s="214" t="s">
        <v>771</v>
      </c>
    </row>
    <row r="16" ht="25.899999999999999" customHeight="1">
      <c r="A16" s="204" t="s">
        <v>710</v>
      </c>
      <c r="B16" s="211" t="str">
        <f>UPPER(INDEX('1. Informations administratives'!$A$8:$J$47,MATCH(A16,'1. Informations administratives'!$A$8:$A$47,0),2))</f>
        <v/>
      </c>
      <c r="C16" s="212" t="str">
        <f>IF('1. Informations administratives'!B17&lt;&gt;0,INDEX('1. Informations administratives'!$A$8:$J$47,MATCH(A16,'1. Informations administratives'!$A$8:$A$47,0),3),"")</f>
        <v/>
      </c>
      <c r="D16" s="207" t="str">
        <f>IF('1. Informations administratives'!B17&lt;&gt;0,INDEX('1. Informations administratives'!$A$8:$J$47,MATCH(A16,'1. Informations administratives'!$A$8:$A$47,0),4),"")</f>
        <v/>
      </c>
      <c r="E16" s="213"/>
      <c r="F16" s="213"/>
      <c r="G16" s="214" t="s">
        <v>771</v>
      </c>
    </row>
    <row r="17" ht="25.899999999999999" customHeight="1">
      <c r="A17" s="204" t="s">
        <v>711</v>
      </c>
      <c r="B17" s="211" t="str">
        <f>UPPER(INDEX('1. Informations administratives'!$A$8:$J$47,MATCH(A17,'1. Informations administratives'!$A$8:$A$47,0),2))</f>
        <v/>
      </c>
      <c r="C17" s="212" t="str">
        <f>IF('1. Informations administratives'!B18&lt;&gt;0,INDEX('1. Informations administratives'!$A$8:$J$47,MATCH(A17,'1. Informations administratives'!$A$8:$A$47,0),3),"")</f>
        <v/>
      </c>
      <c r="D17" s="207" t="str">
        <f>IF('1. Informations administratives'!B18&lt;&gt;0,INDEX('1. Informations administratives'!$A$8:$J$47,MATCH(A17,'1. Informations administratives'!$A$8:$A$47,0),4),"")</f>
        <v/>
      </c>
      <c r="E17" s="213"/>
      <c r="F17" s="213"/>
      <c r="G17" s="214" t="s">
        <v>771</v>
      </c>
    </row>
    <row r="18" ht="25.899999999999999" customHeight="1">
      <c r="A18" s="204" t="s">
        <v>712</v>
      </c>
      <c r="B18" s="211" t="str">
        <f>UPPER(INDEX('1. Informations administratives'!$A$8:$J$47,MATCH(A18,'1. Informations administratives'!$A$8:$A$47,0),2))</f>
        <v/>
      </c>
      <c r="C18" s="212" t="str">
        <f>IF('1. Informations administratives'!B19&lt;&gt;0,INDEX('1. Informations administratives'!$A$8:$J$47,MATCH(A18,'1. Informations administratives'!$A$8:$A$47,0),3),"")</f>
        <v/>
      </c>
      <c r="D18" s="207" t="str">
        <f>IF('1. Informations administratives'!B19&lt;&gt;0,INDEX('1. Informations administratives'!$A$8:$J$47,MATCH(A18,'1. Informations administratives'!$A$8:$A$47,0),4),"")</f>
        <v/>
      </c>
      <c r="E18" s="213"/>
      <c r="F18" s="213"/>
      <c r="G18" s="214" t="s">
        <v>771</v>
      </c>
    </row>
    <row r="19" ht="25.899999999999999" customHeight="1">
      <c r="A19" s="204" t="s">
        <v>713</v>
      </c>
      <c r="B19" s="211" t="str">
        <f>UPPER(INDEX('1. Informations administratives'!$A$8:$J$47,MATCH(A19,'1. Informations administratives'!$A$8:$A$47,0),2))</f>
        <v/>
      </c>
      <c r="C19" s="212" t="str">
        <f>IF('1. Informations administratives'!B20&lt;&gt;0,INDEX('1. Informations administratives'!$A$8:$J$47,MATCH(A19,'1. Informations administratives'!$A$8:$A$47,0),3),"")</f>
        <v/>
      </c>
      <c r="D19" s="207" t="str">
        <f>IF('1. Informations administratives'!B20&lt;&gt;0,INDEX('1. Informations administratives'!$A$8:$J$47,MATCH(A19,'1. Informations administratives'!$A$8:$A$47,0),4),"")</f>
        <v/>
      </c>
      <c r="E19" s="213"/>
      <c r="F19" s="213"/>
      <c r="G19" s="214" t="s">
        <v>771</v>
      </c>
    </row>
    <row r="20" s="215" customFormat="1" ht="25.899999999999999" customHeight="1">
      <c r="A20" s="216" t="s">
        <v>714</v>
      </c>
      <c r="B20" s="217" t="str">
        <f>UPPER(INDEX('1. Informations administratives'!$A$8:$J$47,MATCH(A20,'1. Informations administratives'!$A$8:$A$47,0),2))</f>
        <v/>
      </c>
      <c r="C20" s="212" t="str">
        <f>IF('1. Informations administratives'!B21&lt;&gt;0,INDEX('1. Informations administratives'!$A$8:$J$47,MATCH(A20,'1. Informations administratives'!$A$8:$A$47,0),3),"")</f>
        <v/>
      </c>
      <c r="D20" s="207" t="str">
        <f>IF('1. Informations administratives'!B21&lt;&gt;0,INDEX('1. Informations administratives'!$A$8:$J$47,MATCH(A20,'1. Informations administratives'!$A$8:$A$47,0),4),"")</f>
        <v/>
      </c>
      <c r="E20" s="218"/>
      <c r="F20" s="218"/>
      <c r="G20" s="214" t="s">
        <v>771</v>
      </c>
    </row>
    <row r="21" ht="25.899999999999999" customHeight="1">
      <c r="A21" s="204" t="s">
        <v>715</v>
      </c>
      <c r="B21" s="211" t="str">
        <f>UPPER(INDEX('1. Informations administratives'!$A$8:$J$47,MATCH(A21,'1. Informations administratives'!$A$8:$A$47,0),2))</f>
        <v/>
      </c>
      <c r="C21" s="212" t="str">
        <f>IF('1. Informations administratives'!B22&lt;&gt;0,INDEX('1. Informations administratives'!$A$8:$J$47,MATCH(A21,'1. Informations administratives'!$A$8:$A$47,0),3),"")</f>
        <v/>
      </c>
      <c r="D21" s="207" t="str">
        <f>IF('1. Informations administratives'!B22&lt;&gt;0,INDEX('1. Informations administratives'!$A$8:$J$47,MATCH(A21,'1. Informations administratives'!$A$8:$A$47,0),4),"")</f>
        <v/>
      </c>
      <c r="E21" s="213"/>
      <c r="F21" s="213"/>
      <c r="G21" s="214" t="s">
        <v>771</v>
      </c>
    </row>
    <row r="22" ht="25.899999999999999" customHeight="1">
      <c r="A22" s="204" t="s">
        <v>716</v>
      </c>
      <c r="B22" s="211" t="str">
        <f>UPPER(INDEX('1. Informations administratives'!$A$8:$J$47,MATCH(A22,'1. Informations administratives'!$A$8:$A$47,0),2))</f>
        <v/>
      </c>
      <c r="C22" s="212" t="str">
        <f>IF('1. Informations administratives'!B23&lt;&gt;0,INDEX('1. Informations administratives'!$A$8:$J$47,MATCH(A22,'1. Informations administratives'!$A$8:$A$47,0),3),"")</f>
        <v/>
      </c>
      <c r="D22" s="207" t="str">
        <f>IF('1. Informations administratives'!B23&lt;&gt;0,INDEX('1. Informations administratives'!$A$8:$J$47,MATCH(A22,'1. Informations administratives'!$A$8:$A$47,0),4),"")</f>
        <v/>
      </c>
      <c r="E22" s="213"/>
      <c r="F22" s="213"/>
      <c r="G22" s="214" t="s">
        <v>771</v>
      </c>
    </row>
    <row r="23" ht="25.899999999999999" customHeight="1">
      <c r="A23" s="204" t="s">
        <v>717</v>
      </c>
      <c r="B23" s="211" t="str">
        <f>UPPER(INDEX('1. Informations administratives'!$A$8:$J$47,MATCH(A23,'1. Informations administratives'!$A$8:$A$47,0),2))</f>
        <v/>
      </c>
      <c r="C23" s="212" t="str">
        <f>IF('1. Informations administratives'!B24&lt;&gt;0,INDEX('1. Informations administratives'!$A$8:$J$47,MATCH(A23,'1. Informations administratives'!$A$8:$A$47,0),3),"")</f>
        <v/>
      </c>
      <c r="D23" s="207" t="str">
        <f>IF('1. Informations administratives'!B24&lt;&gt;0,INDEX('1. Informations administratives'!$A$8:$J$47,MATCH(A23,'1. Informations administratives'!$A$8:$A$47,0),4),"")</f>
        <v/>
      </c>
      <c r="E23" s="213"/>
      <c r="F23" s="213"/>
      <c r="G23" s="214" t="s">
        <v>771</v>
      </c>
    </row>
    <row r="24" ht="25.899999999999999" customHeight="1">
      <c r="A24" s="204" t="s">
        <v>718</v>
      </c>
      <c r="B24" s="211" t="str">
        <f>UPPER(INDEX('1. Informations administratives'!$A$8:$J$47,MATCH(A24,'1. Informations administratives'!$A$8:$A$47,0),2))</f>
        <v/>
      </c>
      <c r="C24" s="212" t="str">
        <f>IF('1. Informations administratives'!B25&lt;&gt;0,INDEX('1. Informations administratives'!$A$8:$J$47,MATCH(A24,'1. Informations administratives'!$A$8:$A$47,0),3),"")</f>
        <v/>
      </c>
      <c r="D24" s="207" t="str">
        <f>IF('1. Informations administratives'!B25&lt;&gt;0,INDEX('1. Informations administratives'!$A$8:$J$47,MATCH(A24,'1. Informations administratives'!$A$8:$A$47,0),4),"")</f>
        <v/>
      </c>
      <c r="E24" s="213"/>
      <c r="F24" s="213"/>
      <c r="G24" s="214" t="s">
        <v>771</v>
      </c>
    </row>
    <row r="25" ht="25.899999999999999" customHeight="1">
      <c r="A25" s="204" t="s">
        <v>719</v>
      </c>
      <c r="B25" s="211" t="str">
        <f>UPPER(INDEX('1. Informations administratives'!$A$8:$J$47,MATCH(A25,'1. Informations administratives'!$A$8:$A$47,0),2))</f>
        <v/>
      </c>
      <c r="C25" s="212" t="str">
        <f>IF('1. Informations administratives'!B26&lt;&gt;0,INDEX('1. Informations administratives'!$A$8:$J$47,MATCH(A25,'1. Informations administratives'!$A$8:$A$47,0),3),"")</f>
        <v/>
      </c>
      <c r="D25" s="207" t="str">
        <f>IF('1. Informations administratives'!B26&lt;&gt;0,INDEX('1. Informations administratives'!$A$8:$J$47,MATCH(A25,'1. Informations administratives'!$A$8:$A$47,0),4),"")</f>
        <v/>
      </c>
      <c r="E25" s="213"/>
      <c r="F25" s="213"/>
      <c r="G25" s="214" t="s">
        <v>771</v>
      </c>
    </row>
    <row r="26" ht="25.899999999999999" customHeight="1">
      <c r="A26" s="204" t="s">
        <v>720</v>
      </c>
      <c r="B26" s="211" t="str">
        <f>UPPER(INDEX('1. Informations administratives'!$A$8:$J$47,MATCH(A26,'1. Informations administratives'!$A$8:$A$47,0),2))</f>
        <v/>
      </c>
      <c r="C26" s="212" t="str">
        <f>IF('1. Informations administratives'!B27&lt;&gt;0,INDEX('1. Informations administratives'!$A$8:$J$47,MATCH(A26,'1. Informations administratives'!$A$8:$A$47,0),3),"")</f>
        <v/>
      </c>
      <c r="D26" s="207" t="str">
        <f>IF('1. Informations administratives'!B27&lt;&gt;0,INDEX('1. Informations administratives'!$A$8:$J$47,MATCH(A26,'1. Informations administratives'!$A$8:$A$47,0),4),"")</f>
        <v/>
      </c>
      <c r="E26" s="213"/>
      <c r="F26" s="213"/>
      <c r="G26" s="214" t="s">
        <v>771</v>
      </c>
    </row>
    <row r="27" ht="25.899999999999999" customHeight="1">
      <c r="A27" s="204" t="s">
        <v>721</v>
      </c>
      <c r="B27" s="211" t="str">
        <f>UPPER(INDEX('1. Informations administratives'!$A$8:$J$47,MATCH(A27,'1. Informations administratives'!$A$8:$A$47,0),2))</f>
        <v/>
      </c>
      <c r="C27" s="212" t="str">
        <f>IF('1. Informations administratives'!B28&lt;&gt;0,INDEX('1. Informations administratives'!$A$8:$J$47,MATCH(A27,'1. Informations administratives'!$A$8:$A$47,0),3),"")</f>
        <v/>
      </c>
      <c r="D27" s="207" t="str">
        <f>IF('1. Informations administratives'!B28&lt;&gt;0,INDEX('1. Informations administratives'!$A$8:$J$47,MATCH(A27,'1. Informations administratives'!$A$8:$A$47,0),4),"")</f>
        <v/>
      </c>
      <c r="E27" s="213"/>
      <c r="F27" s="213"/>
      <c r="G27" s="214" t="s">
        <v>771</v>
      </c>
    </row>
    <row r="28" ht="25.899999999999999" customHeight="1">
      <c r="A28" s="204" t="s">
        <v>722</v>
      </c>
      <c r="B28" s="211" t="str">
        <f>UPPER(INDEX('1. Informations administratives'!$A$8:$J$47,MATCH(A28,'1. Informations administratives'!$A$8:$A$47,0),2))</f>
        <v/>
      </c>
      <c r="C28" s="212" t="str">
        <f>IF('1. Informations administratives'!B29&lt;&gt;0,INDEX('1. Informations administratives'!$A$8:$J$47,MATCH(A28,'1. Informations administratives'!$A$8:$A$47,0),3),"")</f>
        <v/>
      </c>
      <c r="D28" s="207" t="str">
        <f>IF('1. Informations administratives'!B29&lt;&gt;0,INDEX('1. Informations administratives'!$A$8:$J$47,MATCH(A28,'1. Informations administratives'!$A$8:$A$47,0),4),"")</f>
        <v/>
      </c>
      <c r="E28" s="213"/>
      <c r="F28" s="213"/>
      <c r="G28" s="214" t="s">
        <v>771</v>
      </c>
    </row>
    <row r="29" ht="25.899999999999999" customHeight="1">
      <c r="A29" s="204" t="s">
        <v>723</v>
      </c>
      <c r="B29" s="211" t="str">
        <f>UPPER(INDEX('1. Informations administratives'!$A$8:$J$47,MATCH(A29,'1. Informations administratives'!$A$8:$A$47,0),2))</f>
        <v/>
      </c>
      <c r="C29" s="212" t="str">
        <f>IF('1. Informations administratives'!B30&lt;&gt;0,INDEX('1. Informations administratives'!$A$8:$J$47,MATCH(A29,'1. Informations administratives'!$A$8:$A$47,0),3),"")</f>
        <v/>
      </c>
      <c r="D29" s="207" t="str">
        <f>IF('1. Informations administratives'!B30&lt;&gt;0,INDEX('1. Informations administratives'!$A$8:$J$47,MATCH(A29,'1. Informations administratives'!$A$8:$A$47,0),4),"")</f>
        <v/>
      </c>
      <c r="E29" s="213"/>
      <c r="F29" s="213"/>
      <c r="G29" s="214" t="s">
        <v>771</v>
      </c>
    </row>
    <row r="30" ht="25.899999999999999" customHeight="1">
      <c r="A30" s="204" t="s">
        <v>724</v>
      </c>
      <c r="B30" s="211" t="str">
        <f>UPPER(INDEX('1. Informations administratives'!$A$8:$J$47,MATCH(A30,'1. Informations administratives'!$A$8:$A$47,0),2))</f>
        <v/>
      </c>
      <c r="C30" s="212" t="str">
        <f>IF('1. Informations administratives'!B31&lt;&gt;0,INDEX('1. Informations administratives'!$A$8:$J$47,MATCH(A30,'1. Informations administratives'!$A$8:$A$47,0),3),"")</f>
        <v/>
      </c>
      <c r="D30" s="207" t="str">
        <f>IF('1. Informations administratives'!B31&lt;&gt;0,INDEX('1. Informations administratives'!$A$8:$J$47,MATCH(A30,'1. Informations administratives'!$A$8:$A$47,0),4),"")</f>
        <v/>
      </c>
      <c r="E30" s="213"/>
      <c r="F30" s="213"/>
      <c r="G30" s="214" t="s">
        <v>771</v>
      </c>
    </row>
    <row r="31" ht="25.899999999999999" customHeight="1">
      <c r="A31" s="204" t="s">
        <v>725</v>
      </c>
      <c r="B31" s="211" t="str">
        <f>UPPER(INDEX('1. Informations administratives'!$A$8:$J$47,MATCH(A31,'1. Informations administratives'!$A$8:$A$47,0),2))</f>
        <v/>
      </c>
      <c r="C31" s="212" t="str">
        <f>IF('1. Informations administratives'!B32&lt;&gt;0,INDEX('1. Informations administratives'!$A$8:$J$47,MATCH(A31,'1. Informations administratives'!$A$8:$A$47,0),3),"")</f>
        <v/>
      </c>
      <c r="D31" s="207" t="str">
        <f>IF('1. Informations administratives'!B32&lt;&gt;0,INDEX('1. Informations administratives'!$A$8:$J$47,MATCH(A31,'1. Informations administratives'!$A$8:$A$47,0),4),"")</f>
        <v/>
      </c>
      <c r="E31" s="213"/>
      <c r="F31" s="213"/>
      <c r="G31" s="214" t="s">
        <v>771</v>
      </c>
    </row>
    <row r="32" ht="25.899999999999999" customHeight="1">
      <c r="A32" s="204" t="s">
        <v>726</v>
      </c>
      <c r="B32" s="211" t="str">
        <f>UPPER(INDEX('1. Informations administratives'!$A$8:$J$47,MATCH(A32,'1. Informations administratives'!$A$8:$A$47,0),2))</f>
        <v/>
      </c>
      <c r="C32" s="212" t="str">
        <f>IF('1. Informations administratives'!B33&lt;&gt;0,INDEX('1. Informations administratives'!$A$8:$J$47,MATCH(A32,'1. Informations administratives'!$A$8:$A$47,0),3),"")</f>
        <v/>
      </c>
      <c r="D32" s="207" t="str">
        <f>IF('1. Informations administratives'!B33&lt;&gt;0,INDEX('1. Informations administratives'!$A$8:$J$47,MATCH(A32,'1. Informations administratives'!$A$8:$A$47,0),4),"")</f>
        <v/>
      </c>
      <c r="E32" s="213"/>
      <c r="F32" s="213"/>
      <c r="G32" s="214" t="s">
        <v>771</v>
      </c>
    </row>
    <row r="33" ht="25.899999999999999" customHeight="1">
      <c r="A33" s="204" t="s">
        <v>727</v>
      </c>
      <c r="B33" s="211" t="str">
        <f>UPPER(INDEX('1. Informations administratives'!$A$8:$J$47,MATCH(A33,'1. Informations administratives'!$A$8:$A$47,0),2))</f>
        <v/>
      </c>
      <c r="C33" s="212" t="str">
        <f>IF('1. Informations administratives'!B34&lt;&gt;0,INDEX('1. Informations administratives'!$A$8:$J$47,MATCH(A33,'1. Informations administratives'!$A$8:$A$47,0),3),"")</f>
        <v/>
      </c>
      <c r="D33" s="207" t="str">
        <f>IF('1. Informations administratives'!B34&lt;&gt;0,INDEX('1. Informations administratives'!$A$8:$J$47,MATCH(A33,'1. Informations administratives'!$A$8:$A$47,0),4),"")</f>
        <v/>
      </c>
      <c r="E33" s="213"/>
      <c r="F33" s="213"/>
      <c r="G33" s="214" t="s">
        <v>771</v>
      </c>
    </row>
    <row r="34" ht="25.899999999999999" customHeight="1">
      <c r="A34" s="204" t="s">
        <v>728</v>
      </c>
      <c r="B34" s="211" t="str">
        <f>UPPER(INDEX('1. Informations administratives'!$A$8:$J$47,MATCH(A34,'1. Informations administratives'!$A$8:$A$47,0),2))</f>
        <v/>
      </c>
      <c r="C34" s="212" t="str">
        <f>IF('1. Informations administratives'!B35&lt;&gt;0,INDEX('1. Informations administratives'!$A$8:$J$47,MATCH(A34,'1. Informations administratives'!$A$8:$A$47,0),3),"")</f>
        <v/>
      </c>
      <c r="D34" s="207" t="str">
        <f>IF('1. Informations administratives'!B35&lt;&gt;0,INDEX('1. Informations administratives'!$A$8:$J$47,MATCH(A34,'1. Informations administratives'!$A$8:$A$47,0),4),"")</f>
        <v/>
      </c>
      <c r="E34" s="213"/>
      <c r="F34" s="213"/>
      <c r="G34" s="214" t="s">
        <v>771</v>
      </c>
    </row>
    <row r="35" ht="25.899999999999999" customHeight="1">
      <c r="A35" s="204" t="s">
        <v>729</v>
      </c>
      <c r="B35" s="211" t="str">
        <f>UPPER(INDEX('1. Informations administratives'!$A$8:$J$47,MATCH(A35,'1. Informations administratives'!$A$8:$A$47,0),2))</f>
        <v/>
      </c>
      <c r="C35" s="212" t="str">
        <f>IF('1. Informations administratives'!B36&lt;&gt;0,INDEX('1. Informations administratives'!$A$8:$J$47,MATCH(A35,'1. Informations administratives'!$A$8:$A$47,0),3),"")</f>
        <v/>
      </c>
      <c r="D35" s="207" t="str">
        <f>IF('1. Informations administratives'!B36&lt;&gt;0,INDEX('1. Informations administratives'!$A$8:$J$47,MATCH(A35,'1. Informations administratives'!$A$8:$A$47,0),4),"")</f>
        <v/>
      </c>
      <c r="E35" s="213"/>
      <c r="F35" s="213"/>
      <c r="G35" s="214" t="s">
        <v>771</v>
      </c>
    </row>
    <row r="36" ht="25.899999999999999" customHeight="1">
      <c r="A36" s="204" t="s">
        <v>730</v>
      </c>
      <c r="B36" s="211" t="str">
        <f>UPPER(INDEX('1. Informations administratives'!$A$8:$J$47,MATCH(A36,'1. Informations administratives'!$A$8:$A$47,0),2))</f>
        <v/>
      </c>
      <c r="C36" s="212" t="str">
        <f>IF('1. Informations administratives'!B37&lt;&gt;0,INDEX('1. Informations administratives'!$A$8:$J$47,MATCH(A36,'1. Informations administratives'!$A$8:$A$47,0),3),"")</f>
        <v/>
      </c>
      <c r="D36" s="207" t="str">
        <f>IF('1. Informations administratives'!B37&lt;&gt;0,INDEX('1. Informations administratives'!$A$8:$J$47,MATCH(A36,'1. Informations administratives'!$A$8:$A$47,0),4),"")</f>
        <v/>
      </c>
      <c r="E36" s="213"/>
      <c r="F36" s="213"/>
      <c r="G36" s="214" t="s">
        <v>771</v>
      </c>
    </row>
    <row r="37" ht="25.899999999999999" customHeight="1">
      <c r="A37" s="204" t="s">
        <v>731</v>
      </c>
      <c r="B37" s="211" t="str">
        <f>UPPER(INDEX('1. Informations administratives'!$A$8:$J$47,MATCH(A37,'1. Informations administratives'!$A$8:$A$47,0),2))</f>
        <v/>
      </c>
      <c r="C37" s="212" t="str">
        <f>IF('1. Informations administratives'!B38&lt;&gt;0,INDEX('1. Informations administratives'!$A$8:$J$47,MATCH(A37,'1. Informations administratives'!$A$8:$A$47,0),3),"")</f>
        <v/>
      </c>
      <c r="D37" s="207" t="str">
        <f>IF('1. Informations administratives'!B38&lt;&gt;0,INDEX('1. Informations administratives'!$A$8:$J$47,MATCH(A37,'1. Informations administratives'!$A$8:$A$47,0),4),"")</f>
        <v/>
      </c>
      <c r="E37" s="213"/>
      <c r="F37" s="213"/>
      <c r="G37" s="214" t="s">
        <v>771</v>
      </c>
    </row>
    <row r="38" ht="25.899999999999999" customHeight="1">
      <c r="A38" s="204" t="s">
        <v>732</v>
      </c>
      <c r="B38" s="211" t="str">
        <f>UPPER(INDEX('1. Informations administratives'!$A$8:$J$47,MATCH(A38,'1. Informations administratives'!$A$8:$A$47,0),2))</f>
        <v/>
      </c>
      <c r="C38" s="212" t="str">
        <f>IF('1. Informations administratives'!B39&lt;&gt;0,INDEX('1. Informations administratives'!$A$8:$J$47,MATCH(A38,'1. Informations administratives'!$A$8:$A$47,0),3),"")</f>
        <v/>
      </c>
      <c r="D38" s="207" t="str">
        <f>IF('1. Informations administratives'!B39&lt;&gt;0,INDEX('1. Informations administratives'!$A$8:$J$47,MATCH(A38,'1. Informations administratives'!$A$8:$A$47,0),4),"")</f>
        <v/>
      </c>
      <c r="E38" s="213"/>
      <c r="F38" s="213"/>
      <c r="G38" s="214" t="s">
        <v>771</v>
      </c>
    </row>
    <row r="39" ht="25.899999999999999" customHeight="1">
      <c r="A39" s="204" t="s">
        <v>733</v>
      </c>
      <c r="B39" s="211" t="str">
        <f>UPPER(INDEX('1. Informations administratives'!$A$8:$J$47,MATCH(A39,'1. Informations administratives'!$A$8:$A$47,0),2))</f>
        <v/>
      </c>
      <c r="C39" s="212" t="str">
        <f>IF('1. Informations administratives'!B40&lt;&gt;0,INDEX('1. Informations administratives'!$A$8:$J$47,MATCH(A39,'1. Informations administratives'!$A$8:$A$47,0),3),"")</f>
        <v/>
      </c>
      <c r="D39" s="207" t="str">
        <f>IF('1. Informations administratives'!B40&lt;&gt;0,INDEX('1. Informations administratives'!$A$8:$J$47,MATCH(A39,'1. Informations administratives'!$A$8:$A$47,0),4),"")</f>
        <v/>
      </c>
      <c r="E39" s="213"/>
      <c r="F39" s="213"/>
      <c r="G39" s="214" t="s">
        <v>771</v>
      </c>
    </row>
    <row r="40" ht="25.899999999999999" customHeight="1">
      <c r="A40" s="204" t="s">
        <v>734</v>
      </c>
      <c r="B40" s="211" t="str">
        <f>UPPER(INDEX('1. Informations administratives'!$A$8:$J$47,MATCH(A40,'1. Informations administratives'!$A$8:$A$47,0),2))</f>
        <v/>
      </c>
      <c r="C40" s="212" t="str">
        <f>IF('1. Informations administratives'!B41&lt;&gt;0,INDEX('1. Informations administratives'!$A$8:$J$47,MATCH(A40,'1. Informations administratives'!$A$8:$A$47,0),3),"")</f>
        <v/>
      </c>
      <c r="D40" s="207" t="str">
        <f>IF('1. Informations administratives'!B41&lt;&gt;0,INDEX('1. Informations administratives'!$A$8:$J$47,MATCH(A40,'1. Informations administratives'!$A$8:$A$47,0),4),"")</f>
        <v/>
      </c>
      <c r="E40" s="213"/>
      <c r="F40" s="213"/>
      <c r="G40" s="214" t="s">
        <v>771</v>
      </c>
    </row>
    <row r="41" ht="25.899999999999999" customHeight="1">
      <c r="A41" s="204" t="s">
        <v>735</v>
      </c>
      <c r="B41" s="211" t="str">
        <f>UPPER(INDEX('1. Informations administratives'!$A$8:$J$47,MATCH(A41,'1. Informations administratives'!$A$8:$A$47,0),2))</f>
        <v/>
      </c>
      <c r="C41" s="212" t="str">
        <f>IF('1. Informations administratives'!B42&lt;&gt;0,INDEX('1. Informations administratives'!$A$8:$J$47,MATCH(A41,'1. Informations administratives'!$A$8:$A$47,0),3),"")</f>
        <v/>
      </c>
      <c r="D41" s="207" t="str">
        <f>IF('1. Informations administratives'!B42&lt;&gt;0,INDEX('1. Informations administratives'!$A$8:$J$47,MATCH(A41,'1. Informations administratives'!$A$8:$A$47,0),4),"")</f>
        <v/>
      </c>
      <c r="E41" s="213"/>
      <c r="F41" s="213"/>
      <c r="G41" s="214" t="s">
        <v>771</v>
      </c>
    </row>
    <row r="42" ht="25.899999999999999" customHeight="1">
      <c r="A42" s="204" t="s">
        <v>736</v>
      </c>
      <c r="B42" s="211" t="str">
        <f>UPPER(INDEX('1. Informations administratives'!$A$8:$J$47,MATCH(A42,'1. Informations administratives'!$A$8:$A$47,0),2))</f>
        <v/>
      </c>
      <c r="C42" s="212" t="str">
        <f>IF('1. Informations administratives'!B43&lt;&gt;0,INDEX('1. Informations administratives'!$A$8:$J$47,MATCH(A42,'1. Informations administratives'!$A$8:$A$47,0),3),"")</f>
        <v/>
      </c>
      <c r="D42" s="207" t="str">
        <f>IF('1. Informations administratives'!B43&lt;&gt;0,INDEX('1. Informations administratives'!$A$8:$J$47,MATCH(A42,'1. Informations administratives'!$A$8:$A$47,0),4),"")</f>
        <v/>
      </c>
      <c r="E42" s="213"/>
      <c r="F42" s="213"/>
      <c r="G42" s="214" t="s">
        <v>771</v>
      </c>
    </row>
    <row r="43" ht="25.899999999999999" customHeight="1">
      <c r="A43" s="204" t="s">
        <v>737</v>
      </c>
      <c r="B43" s="211" t="str">
        <f>UPPER(INDEX('1. Informations administratives'!$A$8:$J$47,MATCH(A43,'1. Informations administratives'!$A$8:$A$47,0),2))</f>
        <v/>
      </c>
      <c r="C43" s="212" t="str">
        <f>IF('1. Informations administratives'!B44&lt;&gt;0,INDEX('1. Informations administratives'!$A$8:$J$47,MATCH(A43,'1. Informations administratives'!$A$8:$A$47,0),3),"")</f>
        <v/>
      </c>
      <c r="D43" s="207" t="str">
        <f>IF('1. Informations administratives'!B44&lt;&gt;0,INDEX('1. Informations administratives'!$A$8:$J$47,MATCH(A43,'1. Informations administratives'!$A$8:$A$47,0),4),"")</f>
        <v/>
      </c>
      <c r="E43" s="213"/>
      <c r="F43" s="213"/>
      <c r="G43" s="214" t="s">
        <v>771</v>
      </c>
    </row>
    <row r="44" ht="25.899999999999999" customHeight="1">
      <c r="A44" s="204" t="s">
        <v>738</v>
      </c>
      <c r="B44" s="211" t="str">
        <f>UPPER(INDEX('1. Informations administratives'!$A$8:$J$47,MATCH(A44,'1. Informations administratives'!$A$8:$A$47,0),2))</f>
        <v/>
      </c>
      <c r="C44" s="212" t="str">
        <f>IF('1. Informations administratives'!B45&lt;&gt;0,INDEX('1. Informations administratives'!$A$8:$J$47,MATCH(A44,'1. Informations administratives'!$A$8:$A$47,0),3),"")</f>
        <v/>
      </c>
      <c r="D44" s="207" t="str">
        <f>IF('1. Informations administratives'!B45&lt;&gt;0,INDEX('1. Informations administratives'!$A$8:$J$47,MATCH(A44,'1. Informations administratives'!$A$8:$A$47,0),4),"")</f>
        <v/>
      </c>
      <c r="E44" s="213"/>
      <c r="F44" s="213"/>
      <c r="G44" s="214" t="s">
        <v>771</v>
      </c>
    </row>
    <row r="45" ht="25.899999999999999" customHeight="1">
      <c r="A45" s="204" t="s">
        <v>739</v>
      </c>
      <c r="B45" s="211" t="str">
        <f>UPPER(INDEX('1. Informations administratives'!$A$8:$J$47,MATCH(A45,'1. Informations administratives'!$A$8:$A$47,0),2))</f>
        <v/>
      </c>
      <c r="C45" s="212" t="str">
        <f>IF('1. Informations administratives'!B46&lt;&gt;0,INDEX('1. Informations administratives'!$A$8:$J$47,MATCH(A45,'1. Informations administratives'!$A$8:$A$47,0),3),"")</f>
        <v/>
      </c>
      <c r="D45" s="207" t="str">
        <f>IF('1. Informations administratives'!B46&lt;&gt;0,INDEX('1. Informations administratives'!$A$8:$J$47,MATCH(A45,'1. Informations administratives'!$A$8:$A$47,0),4),"")</f>
        <v/>
      </c>
      <c r="E45" s="213"/>
      <c r="F45" s="213"/>
      <c r="G45" s="214" t="s">
        <v>771</v>
      </c>
    </row>
    <row r="46" ht="25.899999999999999" customHeight="1">
      <c r="A46" s="204" t="s">
        <v>740</v>
      </c>
      <c r="B46" s="219" t="str">
        <f>UPPER(INDEX('1. Informations administratives'!$A$8:$J$47,MATCH(A46,'1. Informations administratives'!$A$8:$A$47,0),2))</f>
        <v/>
      </c>
      <c r="C46" s="220" t="str">
        <f>IF('1. Informations administratives'!B47&lt;&gt;0,INDEX('1. Informations administratives'!$A$8:$J$47,MATCH(A46,'1. Informations administratives'!$A$8:$A$47,0),3),"")</f>
        <v/>
      </c>
      <c r="D46" s="221" t="str">
        <f>IF('1. Informations administratives'!B47&lt;&gt;0,INDEX('1. Informations administratives'!$A$8:$J$47,MATCH(A46,'1. Informations administratives'!$A$8:$A$47,0),4),"")</f>
        <v/>
      </c>
      <c r="E46" s="222"/>
      <c r="F46" s="222"/>
      <c r="G46" s="223" t="s">
        <v>771</v>
      </c>
    </row>
    <row r="47">
      <c r="A47" s="204"/>
    </row>
    <row r="48">
      <c r="A48" s="204"/>
    </row>
    <row r="49">
      <c r="A49" s="204"/>
    </row>
    <row r="50">
      <c r="A50" s="204"/>
    </row>
    <row r="51">
      <c r="A51" s="198"/>
    </row>
    <row r="52">
      <c r="A52" s="204"/>
    </row>
    <row r="53">
      <c r="A53" s="204"/>
    </row>
    <row r="54">
      <c r="A54" s="204"/>
    </row>
    <row r="55">
      <c r="A55" s="204"/>
    </row>
  </sheetData>
  <sheetProtection algorithmName="SHA-512" hashValue="ZoO82Bf0IB4f2LuU7csCtdVj3+qr7cY0W9uwUhEcv+qvhlwh7GLLcZ1TWh2Rqjm+g/cobqA7l2iPYVKrDTdsnA==" saltValue="OvSHPW7R6bwmAyrRGoGkug==" spinCount="100000" autoFilter="1" deleteColumns="1" deleteRows="1" formatCells="1" formatColumns="1" formatRows="1" insertColumns="1" insertHyperlinks="1" insertRows="1" objects="1" pivotTables="1" scenarios="1" selectLockedCells="1" selectUnlockedCells="0" sheet="1" sort="1"/>
  <mergeCells count="4">
    <mergeCell ref="F1:G1"/>
    <mergeCell ref="B2:G2"/>
    <mergeCell ref="C3:E3"/>
    <mergeCell ref="C4:E4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rowBreaks count="1" manualBreakCount="1">
    <brk id="26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D500E2-00D4-422F-941C-006E00ED0061}">
            <xm:f>MOD(ROW(),2)=0</xm:f>
            <x14:dxf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B7:G46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5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5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5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5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5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5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5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5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5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5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5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5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5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5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5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5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5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5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5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5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5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5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5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5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5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5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5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5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AUAgsq9pe8xG6IzP5QjNqcMWFnUMhPkHKrhkC19Zc3Xj/kQrvzE05aCvVtBe082jKrxGA2MyChqziu7qYO4iOA==" saltValue="0I7JpWGAtvghKpFiCiNCiQ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J2:J3"/>
    <mergeCell ref="K2:N3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D7:F7"/>
    <mergeCell ref="H7:J9"/>
    <mergeCell ref="K7:M7"/>
    <mergeCell ref="O7:W9"/>
    <mergeCell ref="G8:G9"/>
    <mergeCell ref="N8:N9"/>
    <mergeCell ref="H10:J10"/>
    <mergeCell ref="O10:W10"/>
    <mergeCell ref="AA10:AC10"/>
    <mergeCell ref="H11:J11"/>
    <mergeCell ref="O11:W11"/>
    <mergeCell ref="AA11:AC11"/>
    <mergeCell ref="H12:J12"/>
    <mergeCell ref="O12:W12"/>
    <mergeCell ref="AA12:AC12"/>
    <mergeCell ref="H13:J13"/>
    <mergeCell ref="O13:W13"/>
    <mergeCell ref="AA13:AC13"/>
    <mergeCell ref="H14:J14"/>
    <mergeCell ref="O14:W14"/>
    <mergeCell ref="AA14:AC14"/>
    <mergeCell ref="H15:J15"/>
    <mergeCell ref="O15:W15"/>
    <mergeCell ref="AA15:AC15"/>
    <mergeCell ref="H16:J16"/>
    <mergeCell ref="O16:W16"/>
    <mergeCell ref="AA16:AC16"/>
    <mergeCell ref="H17:J17"/>
    <mergeCell ref="O17:W17"/>
    <mergeCell ref="AA17:AC17"/>
    <mergeCell ref="H18:J18"/>
    <mergeCell ref="O18:W18"/>
    <mergeCell ref="AA18:AC18"/>
    <mergeCell ref="H19:J19"/>
    <mergeCell ref="O19:W19"/>
    <mergeCell ref="AA19:AC19"/>
    <mergeCell ref="H20:J20"/>
    <mergeCell ref="O20:W20"/>
    <mergeCell ref="AA20:AC20"/>
    <mergeCell ref="H21:J21"/>
    <mergeCell ref="O21:W21"/>
    <mergeCell ref="AA21:AC21"/>
    <mergeCell ref="H22:J22"/>
    <mergeCell ref="O22:W22"/>
    <mergeCell ref="AA22:AC22"/>
    <mergeCell ref="H23:J23"/>
    <mergeCell ref="O23:W23"/>
    <mergeCell ref="AA23:AC23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R28:R30"/>
    <mergeCell ref="S28:S30"/>
    <mergeCell ref="T28:W33"/>
    <mergeCell ref="K29:K30"/>
    <mergeCell ref="L29:L30"/>
    <mergeCell ref="M29:M30"/>
    <mergeCell ref="F108:L109"/>
    <mergeCell ref="S108:W114"/>
    <mergeCell ref="D31:J33"/>
    <mergeCell ref="K31:K33"/>
    <mergeCell ref="L31:L33"/>
    <mergeCell ref="M31:M33"/>
    <mergeCell ref="N31:O3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500DF-005E-4C4D-A8C6-000300B900D8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5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5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5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5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5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5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5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5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5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5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5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5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5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5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5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5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5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5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5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5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5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5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5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5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5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5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5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5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J2:J3"/>
    <mergeCell ref="K2:N3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D7:F7"/>
    <mergeCell ref="H7:J9"/>
    <mergeCell ref="K7:M7"/>
    <mergeCell ref="O7:W9"/>
    <mergeCell ref="G8:G9"/>
    <mergeCell ref="N8:N9"/>
    <mergeCell ref="H10:J10"/>
    <mergeCell ref="O10:W10"/>
    <mergeCell ref="AA10:AC10"/>
    <mergeCell ref="H11:J11"/>
    <mergeCell ref="O11:W11"/>
    <mergeCell ref="AA11:AC11"/>
    <mergeCell ref="H12:J12"/>
    <mergeCell ref="O12:W12"/>
    <mergeCell ref="AA12:AC12"/>
    <mergeCell ref="H13:J13"/>
    <mergeCell ref="O13:W13"/>
    <mergeCell ref="AA13:AC13"/>
    <mergeCell ref="H14:J14"/>
    <mergeCell ref="O14:W14"/>
    <mergeCell ref="AA14:AC14"/>
    <mergeCell ref="H15:J15"/>
    <mergeCell ref="O15:W15"/>
    <mergeCell ref="AA15:AC15"/>
    <mergeCell ref="H16:J16"/>
    <mergeCell ref="O16:W16"/>
    <mergeCell ref="AA16:AC16"/>
    <mergeCell ref="H17:J17"/>
    <mergeCell ref="O17:W17"/>
    <mergeCell ref="AA17:AC17"/>
    <mergeCell ref="H18:J18"/>
    <mergeCell ref="O18:W18"/>
    <mergeCell ref="AA18:AC18"/>
    <mergeCell ref="H19:J19"/>
    <mergeCell ref="O19:W19"/>
    <mergeCell ref="AA19:AC19"/>
    <mergeCell ref="H20:J20"/>
    <mergeCell ref="O20:W20"/>
    <mergeCell ref="AA20:AC20"/>
    <mergeCell ref="H21:J21"/>
    <mergeCell ref="O21:W21"/>
    <mergeCell ref="AA21:AC21"/>
    <mergeCell ref="H22:J22"/>
    <mergeCell ref="O22:W22"/>
    <mergeCell ref="AA22:AC22"/>
    <mergeCell ref="H23:J23"/>
    <mergeCell ref="O23:W23"/>
    <mergeCell ref="AA23:AC23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R28:R30"/>
    <mergeCell ref="S28:S30"/>
    <mergeCell ref="T28:W33"/>
    <mergeCell ref="K29:K30"/>
    <mergeCell ref="L29:L30"/>
    <mergeCell ref="M29:M30"/>
    <mergeCell ref="F108:L109"/>
    <mergeCell ref="S108:W114"/>
    <mergeCell ref="D31:J33"/>
    <mergeCell ref="K31:K33"/>
    <mergeCell ref="L31:L33"/>
    <mergeCell ref="M31:M33"/>
    <mergeCell ref="N31:O3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E00CB-006D-4560-A27A-009300B10060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5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5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5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5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5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5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5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5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5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5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5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5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5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5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5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5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5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5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5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5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5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5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5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5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5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5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5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5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J2:J3"/>
    <mergeCell ref="K2:N3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D7:F7"/>
    <mergeCell ref="H7:J9"/>
    <mergeCell ref="K7:M7"/>
    <mergeCell ref="O7:W9"/>
    <mergeCell ref="G8:G9"/>
    <mergeCell ref="N8:N9"/>
    <mergeCell ref="H10:J10"/>
    <mergeCell ref="O10:W10"/>
    <mergeCell ref="AA10:AC10"/>
    <mergeCell ref="H11:J11"/>
    <mergeCell ref="O11:W11"/>
    <mergeCell ref="AA11:AC11"/>
    <mergeCell ref="H12:J12"/>
    <mergeCell ref="O12:W12"/>
    <mergeCell ref="AA12:AC12"/>
    <mergeCell ref="H13:J13"/>
    <mergeCell ref="O13:W13"/>
    <mergeCell ref="AA13:AC13"/>
    <mergeCell ref="H14:J14"/>
    <mergeCell ref="O14:W14"/>
    <mergeCell ref="AA14:AC14"/>
    <mergeCell ref="H15:J15"/>
    <mergeCell ref="O15:W15"/>
    <mergeCell ref="AA15:AC15"/>
    <mergeCell ref="H16:J16"/>
    <mergeCell ref="O16:W16"/>
    <mergeCell ref="AA16:AC16"/>
    <mergeCell ref="H17:J17"/>
    <mergeCell ref="O17:W17"/>
    <mergeCell ref="AA17:AC17"/>
    <mergeCell ref="H18:J18"/>
    <mergeCell ref="O18:W18"/>
    <mergeCell ref="AA18:AC18"/>
    <mergeCell ref="H19:J19"/>
    <mergeCell ref="O19:W19"/>
    <mergeCell ref="AA19:AC19"/>
    <mergeCell ref="H20:J20"/>
    <mergeCell ref="O20:W20"/>
    <mergeCell ref="AA20:AC20"/>
    <mergeCell ref="H21:J21"/>
    <mergeCell ref="O21:W21"/>
    <mergeCell ref="AA21:AC21"/>
    <mergeCell ref="H22:J22"/>
    <mergeCell ref="O22:W22"/>
    <mergeCell ref="AA22:AC22"/>
    <mergeCell ref="H23:J23"/>
    <mergeCell ref="O23:W23"/>
    <mergeCell ref="AA23:AC23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R28:R30"/>
    <mergeCell ref="S28:S30"/>
    <mergeCell ref="T28:W33"/>
    <mergeCell ref="K29:K30"/>
    <mergeCell ref="L29:L30"/>
    <mergeCell ref="M29:M30"/>
    <mergeCell ref="F108:L109"/>
    <mergeCell ref="S108:W114"/>
    <mergeCell ref="D31:J33"/>
    <mergeCell ref="K31:K33"/>
    <mergeCell ref="L31:L33"/>
    <mergeCell ref="M31:M33"/>
    <mergeCell ref="N31:O3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2F00CD-0066-4ACE-9310-000300E300DA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5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6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5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6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5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6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5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6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5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6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5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6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5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6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5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6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5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6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5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6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5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6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5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6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5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6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5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6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E80057-0066-4410-87CB-0083003B0053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zoomScale="40" workbookViewId="0">
      <selection activeCell="T28" activeCellId="0" sqref="T28:W33"/>
    </sheetView>
  </sheetViews>
  <sheetFormatPr baseColWidth="10" defaultColWidth="11.54296875" defaultRowHeight="14.25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6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6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6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6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6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6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6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6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6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6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6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6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6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6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6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6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6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6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6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6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6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6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6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6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6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6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6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6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D2:E2"/>
    <mergeCell ref="F2:H2"/>
    <mergeCell ref="I2:I3"/>
    <mergeCell ref="J2:J3"/>
    <mergeCell ref="K2:N3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7:F7"/>
    <mergeCell ref="H7:J9"/>
    <mergeCell ref="K7:M7"/>
    <mergeCell ref="O7:W9"/>
    <mergeCell ref="G8:G9"/>
    <mergeCell ref="N8:N9"/>
    <mergeCell ref="H10:J10"/>
    <mergeCell ref="O10:W10"/>
    <mergeCell ref="AA10:AC10"/>
    <mergeCell ref="H11:J11"/>
    <mergeCell ref="O11:W11"/>
    <mergeCell ref="AA11:AC11"/>
    <mergeCell ref="H12:J12"/>
    <mergeCell ref="O12:W12"/>
    <mergeCell ref="AA12:AC12"/>
    <mergeCell ref="H13:J13"/>
    <mergeCell ref="O13:W13"/>
    <mergeCell ref="AA13:AC13"/>
    <mergeCell ref="H14:J14"/>
    <mergeCell ref="O14:W14"/>
    <mergeCell ref="AA14:AC14"/>
    <mergeCell ref="H15:J15"/>
    <mergeCell ref="O15:W15"/>
    <mergeCell ref="AA15:AC15"/>
    <mergeCell ref="H16:J16"/>
    <mergeCell ref="O16:W16"/>
    <mergeCell ref="AA16:AC16"/>
    <mergeCell ref="H17:J17"/>
    <mergeCell ref="O17:W17"/>
    <mergeCell ref="AA17:AC17"/>
    <mergeCell ref="H18:J18"/>
    <mergeCell ref="O18:W18"/>
    <mergeCell ref="AA18:AC18"/>
    <mergeCell ref="H19:J19"/>
    <mergeCell ref="O19:W19"/>
    <mergeCell ref="AA19:AC19"/>
    <mergeCell ref="H20:J20"/>
    <mergeCell ref="O20:W20"/>
    <mergeCell ref="AA20:AC20"/>
    <mergeCell ref="H21:J21"/>
    <mergeCell ref="O21:W21"/>
    <mergeCell ref="AA21:AC21"/>
    <mergeCell ref="H22:J22"/>
    <mergeCell ref="O22:W22"/>
    <mergeCell ref="AA22:AC22"/>
    <mergeCell ref="H23:J23"/>
    <mergeCell ref="O23:W23"/>
    <mergeCell ref="AA23:AC23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R28:R30"/>
    <mergeCell ref="S28:S30"/>
    <mergeCell ref="T28:W33"/>
    <mergeCell ref="K29:K30"/>
    <mergeCell ref="L29:L30"/>
    <mergeCell ref="M29:M30"/>
    <mergeCell ref="D31:J33"/>
    <mergeCell ref="K31:K33"/>
    <mergeCell ref="L31:L33"/>
    <mergeCell ref="M31:M33"/>
    <mergeCell ref="N31:O33"/>
    <mergeCell ref="F108:L109"/>
    <mergeCell ref="S108:W114"/>
  </mergeCells>
  <printOptions headings="0" gridLines="0"/>
  <pageMargins left="0.40999999999999998" right="0.31496062992125984" top="0.28999999999999998" bottom="0" header="0.25" footer="0.21000000000000005"/>
  <pageSetup paperSize="9" scale="37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90042-0063-4DB9-A601-0083005A001F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6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6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6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6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6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6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6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6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6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6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6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6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6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6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6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6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6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6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6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6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6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6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6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6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6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6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6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6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D0043-004D-4543-BFEC-008200D50014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6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6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6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6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6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6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6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6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6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6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6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6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6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6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6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6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6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6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6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6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6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6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6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6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6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6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6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6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FF002D-001C-4BAC-9A66-004F00460030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6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6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6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6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6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6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6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6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6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6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6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6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6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6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6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6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6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6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6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6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6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6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6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6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6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6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6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6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360050-00D8-4A17-9A36-008100B10058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6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7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6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7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6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7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6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7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6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7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6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7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6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7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6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7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6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7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6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7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6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7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6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7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6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7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6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7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A0005-00E5-4B36-AEB8-00A300D30032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7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7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7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7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7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7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7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7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7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7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7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7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7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7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7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7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7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7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7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7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7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7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7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7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7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7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7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7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04001A-0002-4ED4-B759-00BF008700BA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7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7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7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7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7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7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7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7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7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7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7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7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7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7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7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7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7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7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7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7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7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7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7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7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7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7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7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7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E00F3-002F-4886-B444-000200690048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7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7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7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7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7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7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7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7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7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7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7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7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7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7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7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7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7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7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7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7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7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7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7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7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7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7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7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7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E002E-0096-494C-A063-0046007400E0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7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7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7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7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7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7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7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7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7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7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7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7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7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7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7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7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7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7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7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7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7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7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7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7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7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7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7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7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000EA-006F-4CB6-8282-006A00D10069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7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8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7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8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7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8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7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8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7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8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7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8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7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8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7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8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7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8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7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8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7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8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7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8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7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8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7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8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F300CE-0088-4FAB-9CC4-006E00A900F6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8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8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8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8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8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8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8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8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8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8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8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8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8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8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8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8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8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8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8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8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8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8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8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8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8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8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8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8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E00056-00DA-45FF-9619-00E700D000F2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8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8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8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8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8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8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8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8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8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8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8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8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8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8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8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8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8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8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8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8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8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8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8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8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8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8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8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8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9B0019-0005-4532-BD0A-00D7009C004E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8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8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8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8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8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8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8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8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8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8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8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8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8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8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8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8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8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8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8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8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8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8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8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8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8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8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8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8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E800FD-0026-4FF2-8CF5-003B008300D6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8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8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8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8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8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8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8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8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8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8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8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8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8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8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8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8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8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8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8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8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8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8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8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8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8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8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8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8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E5006E-0080-4DF3-BEE8-00B2006B00CF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8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9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8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9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8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9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8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9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8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9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8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9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8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9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8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9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8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9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8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9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8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9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8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9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8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9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8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9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002F-00B3-4030-89DE-005D00560050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9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9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9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9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9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9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9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9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9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9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9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9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9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9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9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9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9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9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9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9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9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9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9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9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9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9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9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9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E3001D-0032-4C0C-B9B3-00190007004F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9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9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9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9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9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9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9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9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9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9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9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9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9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9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9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9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9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9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9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9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9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9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9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9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9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9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9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9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E008F-006C-4A7E-B7F4-006F005800B5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9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9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9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9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9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9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9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9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9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9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9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9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9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9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9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9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9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9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9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9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9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9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9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9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9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9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9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9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100B0-0037-4AC1-8319-00C9004100D7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9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9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9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9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9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9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9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9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9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9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9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9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9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9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9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9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9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9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9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9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9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9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9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9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9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9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9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9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1003D-0090-42C1-A9BD-0061000E008D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9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0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9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0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9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0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9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0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9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0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9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0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9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0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9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0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9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0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9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0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9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0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9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0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9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0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9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0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3E0087-00AF-4C89-A776-009200560097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0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0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0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0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0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0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0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0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0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0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0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0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0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0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0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0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0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0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0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0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0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0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0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0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0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0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0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0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3A00D4-0075-4F63-ABB0-00E600F60008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0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0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0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0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0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0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0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0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0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0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0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0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0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0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0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0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0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0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0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0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0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0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0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0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0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0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0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0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62008A-00B6-45D5-A7DE-0005009D00B7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0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0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0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0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0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0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0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0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0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0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0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0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0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0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0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0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0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0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0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0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0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0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0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0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0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0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0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0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30096-005D-417B-9FD6-002000EB00C4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0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0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0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0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0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0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0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0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0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0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0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0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0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0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0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0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0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0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0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0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0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0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0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0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0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0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0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0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E0007B-003E-48D8-9029-00B7002900B4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0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1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0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1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0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1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0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1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0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1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0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1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0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1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0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1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0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1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0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1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0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1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0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1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0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1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0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1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E00D2-003B-4FD7-8CB7-006700610034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1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1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1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1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1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1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1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1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1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1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1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1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1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1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1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1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1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1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1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1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1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1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1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1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1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1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1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1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510010-0090-4D8D-BEC5-000600D700D9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1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1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1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1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1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1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1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1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1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1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1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1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1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1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1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1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1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1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1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1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1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1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1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1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1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1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1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1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2000A-006D-408E-94C7-00D70031007B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1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1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1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1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1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1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1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1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1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1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1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1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1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1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1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1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1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1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1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1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1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1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1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1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1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1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1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1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33004F-00FB-48FF-90EC-007F00C10096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1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1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1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1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1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1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1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1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1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1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1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1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1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1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1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1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1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1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1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1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1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1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1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1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1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1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1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1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B00C1-009D-44F2-AE5E-00CB00B6005C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1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2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1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2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1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2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1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2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1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2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1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2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1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2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1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2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1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2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1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2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1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2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1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2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1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2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1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2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40053-0089-4258-B87B-007900C80074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2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2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2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2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2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2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2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2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2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2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2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2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2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2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2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2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2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2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2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2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2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2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2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2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2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2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2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2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2E008B-00D5-4398-961A-00CB002A00BA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23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24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23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24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23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24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23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24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23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24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23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24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23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24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23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24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23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24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23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24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23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24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23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24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23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24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23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24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6200C8-00ED-4006-9034-009D000B0096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25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26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25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26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25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26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25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26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25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26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25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26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25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26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25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26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25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26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25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26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25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26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25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26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25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26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25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26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A50060-0057-4A30-ADF2-0096009300A3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27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28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27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28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27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28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27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28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27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28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27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28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27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28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27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28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27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28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27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28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27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28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27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28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27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28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27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28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D004C-00FA-4263-BE3C-00A700D9001F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6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29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30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29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30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29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30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29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30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29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30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29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30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29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30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29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30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29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30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29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30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29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30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29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30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29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30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29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30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200EB-00F2-41EC-B41B-006600170025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view="pageBreakPreview" topLeftCell="A2" zoomScale="40" workbookViewId="0">
      <selection activeCell="T28" activeCellId="0" sqref="T28:W33"/>
    </sheetView>
  </sheetViews>
  <sheetFormatPr baseColWidth="10" defaultColWidth="11.54296875" defaultRowHeight="14"/>
  <cols>
    <col customWidth="1" min="1" max="1" style="224" width="2.81640625"/>
    <col customWidth="1" min="2" max="2" style="224" width="1.453125"/>
    <col customWidth="1" min="3" max="3" style="224" width="2.81640625"/>
    <col customWidth="1" min="4" max="7" style="39" width="13.1796875"/>
    <col customWidth="1" min="8" max="8" style="37" width="38.54296875"/>
    <col customWidth="1" min="9" max="9" style="37" width="21.1796875"/>
    <col customWidth="1" min="10" max="10" style="37" width="29"/>
    <col customWidth="1" min="11" max="14" style="37" width="13.1796875"/>
    <col customWidth="1" min="15" max="15" style="37" width="10.54296875"/>
    <col customWidth="1" min="16" max="22" style="37" width="13"/>
    <col customWidth="1" min="23" max="23" style="37" width="91"/>
    <col customWidth="1" min="24" max="24" style="37" width="3.453125"/>
    <col customWidth="1" min="25" max="28" style="37" width="11.54296875"/>
    <col customWidth="1" min="29" max="29" style="37" width="49.54296875"/>
    <col customWidth="1" min="30" max="30" style="37" width="13.1796875"/>
    <col customWidth="1" min="31" max="33" style="37" width="11.54296875"/>
    <col min="34" max="16384" style="37" width="11.54296875"/>
  </cols>
  <sheetData>
    <row r="1">
      <c r="B1" s="225"/>
      <c r="C1" s="226"/>
      <c r="D1" s="227"/>
      <c r="E1" s="227"/>
      <c r="F1" s="227"/>
      <c r="G1" s="227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ht="28.399999999999999" customHeight="1">
      <c r="A2" s="230" t="e">
        <f t="array" ref="A2" ca="1">RIGHT(CELL("nomfichier",A2),3)</f>
        <v>#VALUE!</v>
      </c>
      <c r="B2" s="231"/>
      <c r="C2" s="230"/>
      <c r="D2" s="232" t="s">
        <v>772</v>
      </c>
      <c r="E2" s="233"/>
      <c r="F2" s="234" t="str">
        <f>'1. Informations administratives'!C3</f>
        <v>BTS</v>
      </c>
      <c r="G2" s="234"/>
      <c r="H2" s="235"/>
      <c r="I2" s="232" t="s">
        <v>773</v>
      </c>
      <c r="J2" s="236" t="s">
        <v>774</v>
      </c>
      <c r="K2" s="237" t="e">
        <f ca="1">UPPER(INDEX('1. Informations administratives'!A8:J47,MATCH(A2,'1. Informations administratives'!A8:A47,0),2))</f>
        <v>#VALUE!</v>
      </c>
      <c r="L2" s="238"/>
      <c r="M2" s="238"/>
      <c r="N2" s="239"/>
      <c r="O2" s="240" t="s">
        <v>775</v>
      </c>
      <c r="P2" s="241"/>
      <c r="Q2" s="242" t="e">
        <f ca="1">INDEX('1. Informations administratives'!A8:J47,MATCH(A2,'1. Informations administratives'!A8:A47,0),3)</f>
        <v>#VALUE!</v>
      </c>
      <c r="R2" s="242"/>
      <c r="S2" s="242"/>
      <c r="T2" s="242"/>
      <c r="U2" s="243"/>
      <c r="V2" s="244" t="s">
        <v>776</v>
      </c>
      <c r="W2" s="245"/>
      <c r="X2" s="246"/>
      <c r="Y2" s="247"/>
      <c r="Z2" s="247"/>
      <c r="AA2" s="247"/>
      <c r="AB2" s="247"/>
      <c r="AC2" s="247"/>
      <c r="AD2" s="247"/>
      <c r="AE2" s="247"/>
      <c r="AF2" s="247"/>
    </row>
    <row r="3" ht="55.75" customHeight="1">
      <c r="A3" s="230"/>
      <c r="B3" s="231"/>
      <c r="C3" s="230"/>
      <c r="D3" s="248" t="s">
        <v>777</v>
      </c>
      <c r="E3" s="249"/>
      <c r="F3" s="250" t="str">
        <f>'1. Informations administratives'!C4</f>
        <v xml:space="preserve">Comptabilité et Gestion</v>
      </c>
      <c r="G3" s="251"/>
      <c r="H3" s="252"/>
      <c r="I3" s="253"/>
      <c r="J3" s="254"/>
      <c r="K3" s="255"/>
      <c r="L3" s="256"/>
      <c r="M3" s="256"/>
      <c r="N3" s="257"/>
      <c r="O3" s="258"/>
      <c r="P3" s="259"/>
      <c r="Q3" s="260"/>
      <c r="R3" s="260"/>
      <c r="S3" s="260"/>
      <c r="T3" s="260"/>
      <c r="U3" s="261"/>
      <c r="V3" s="262" t="str">
        <f>'1. Informations administratives'!L5</f>
        <v xml:space="preserve">Lycée François Arago
1 rue François Arago
51100 REIMS</v>
      </c>
      <c r="W3" s="263"/>
      <c r="X3" s="264"/>
    </row>
    <row r="4" ht="55.75" customHeight="1">
      <c r="A4" s="230"/>
      <c r="B4" s="231"/>
      <c r="C4" s="230"/>
      <c r="D4" s="265"/>
      <c r="E4" s="266"/>
      <c r="F4" s="267"/>
      <c r="G4" s="268"/>
      <c r="H4" s="269"/>
      <c r="I4" s="270">
        <f>'1. Informations administratives'!L4</f>
        <v>2025</v>
      </c>
      <c r="J4" s="271" t="s">
        <v>778</v>
      </c>
      <c r="K4" s="272" t="e">
        <f ca="1">INDEX('1. Informations administratives'!$A$8:$J$47,MATCH($A$2,'1. Informations administratives'!$A$8:$A$47,0),4)</f>
        <v>#VALUE!</v>
      </c>
      <c r="L4" s="273"/>
      <c r="M4" s="273"/>
      <c r="N4" s="274"/>
      <c r="O4" s="275" t="s">
        <v>779</v>
      </c>
      <c r="P4" s="276" t="e">
        <f ca="1">INDEX('1. Informations administratives'!A8:J47,MATCH(A2,'1. Informations administratives'!A8:A47,0),7)</f>
        <v>#VALUE!</v>
      </c>
      <c r="Q4" s="277"/>
      <c r="R4" s="278"/>
      <c r="S4" s="279" t="s">
        <v>686</v>
      </c>
      <c r="T4" s="280"/>
      <c r="U4" s="281"/>
      <c r="V4" s="262"/>
      <c r="W4" s="263"/>
      <c r="X4" s="264"/>
      <c r="AC4" s="282"/>
    </row>
    <row r="5" ht="55.75" customHeight="1">
      <c r="A5" s="230"/>
      <c r="B5" s="231"/>
      <c r="C5" s="230"/>
      <c r="D5" s="283"/>
      <c r="E5" s="284"/>
      <c r="F5" s="285"/>
      <c r="G5" s="286"/>
      <c r="H5" s="287"/>
      <c r="I5" s="288"/>
      <c r="J5" s="289" t="s">
        <v>780</v>
      </c>
      <c r="K5" s="290" t="e">
        <f ca="1">INDEX('1. Informations administratives'!$A$8:$J$47,MATCH($A$2,'1. Informations administratives'!$A$8:$A$47,0),5)</f>
        <v>#VALUE!</v>
      </c>
      <c r="L5" s="291"/>
      <c r="M5" s="291"/>
      <c r="N5" s="292"/>
      <c r="O5" s="289" t="s">
        <v>781</v>
      </c>
      <c r="P5" s="293" t="e">
        <f ca="1">INDEX('1. Informations administratives'!A8:J47,MATCH(A2,'1. Informations administratives'!A8:A47,0),6)</f>
        <v>#VALUE!</v>
      </c>
      <c r="Q5" s="294"/>
      <c r="R5" s="295"/>
      <c r="S5" s="296" t="e">
        <f ca="1">INDEX('1. Informations administratives'!A8:J47,MATCH(A2,'1. Informations administratives'!A8:A47,0),8)</f>
        <v>#VALUE!</v>
      </c>
      <c r="T5" s="297"/>
      <c r="U5" s="298"/>
      <c r="V5" s="260"/>
      <c r="W5" s="261"/>
      <c r="X5" s="264"/>
      <c r="AB5" s="282"/>
      <c r="AC5" s="282"/>
    </row>
    <row r="6" ht="19.149999999999999" customHeight="1">
      <c r="A6" s="230"/>
      <c r="B6" s="231"/>
      <c r="C6" s="230"/>
      <c r="D6" s="299"/>
      <c r="E6" s="299"/>
      <c r="F6" s="300"/>
      <c r="G6" s="300"/>
      <c r="H6" s="300"/>
      <c r="I6" s="268"/>
      <c r="J6" s="301"/>
      <c r="K6" s="302"/>
      <c r="L6" s="302"/>
      <c r="M6" s="302"/>
      <c r="N6" s="301"/>
      <c r="O6" s="301"/>
      <c r="P6" s="301"/>
      <c r="Q6" s="301"/>
      <c r="R6" s="303"/>
      <c r="S6" s="304"/>
      <c r="T6" s="302"/>
      <c r="U6" s="302"/>
      <c r="V6" s="305"/>
      <c r="W6" s="305"/>
      <c r="X6" s="264"/>
    </row>
    <row r="7" ht="78.75" customHeight="1">
      <c r="A7" s="230"/>
      <c r="B7" s="231"/>
      <c r="C7" s="230"/>
      <c r="D7" s="306" t="s">
        <v>782</v>
      </c>
      <c r="E7" s="307"/>
      <c r="F7" s="307"/>
      <c r="G7" s="308">
        <f>'1. Informations administratives'!L4-1</f>
        <v>2024</v>
      </c>
      <c r="H7" s="309" t="s">
        <v>783</v>
      </c>
      <c r="I7" s="310"/>
      <c r="J7" s="311"/>
      <c r="K7" s="312" t="s">
        <v>784</v>
      </c>
      <c r="L7" s="307"/>
      <c r="M7" s="307"/>
      <c r="N7" s="307">
        <f>'1. Informations administratives'!L4</f>
        <v>2025</v>
      </c>
      <c r="O7" s="313" t="s">
        <v>761</v>
      </c>
      <c r="P7" s="314"/>
      <c r="Q7" s="314"/>
      <c r="R7" s="314"/>
      <c r="S7" s="314"/>
      <c r="T7" s="314"/>
      <c r="U7" s="314"/>
      <c r="V7" s="314"/>
      <c r="W7" s="315"/>
      <c r="X7" s="264"/>
      <c r="Z7" s="40"/>
      <c r="AA7" s="40"/>
      <c r="AB7" s="40"/>
      <c r="AC7" s="40"/>
      <c r="AD7" s="40" t="s">
        <v>762</v>
      </c>
      <c r="AE7" s="40"/>
      <c r="AF7" s="101"/>
    </row>
    <row r="8" ht="43.75" customHeight="1">
      <c r="A8" s="230"/>
      <c r="B8" s="231"/>
      <c r="C8" s="230"/>
      <c r="D8" s="316" t="s">
        <v>785</v>
      </c>
      <c r="E8" s="317" t="s">
        <v>786</v>
      </c>
      <c r="F8" s="317" t="s">
        <v>787</v>
      </c>
      <c r="G8" s="318" t="s">
        <v>788</v>
      </c>
      <c r="H8" s="319"/>
      <c r="I8" s="320"/>
      <c r="J8" s="321"/>
      <c r="K8" s="322" t="s">
        <v>785</v>
      </c>
      <c r="L8" s="317" t="s">
        <v>786</v>
      </c>
      <c r="M8" s="317" t="s">
        <v>787</v>
      </c>
      <c r="N8" s="323" t="s">
        <v>789</v>
      </c>
      <c r="O8" s="324"/>
      <c r="P8" s="325"/>
      <c r="Q8" s="325"/>
      <c r="R8" s="325"/>
      <c r="S8" s="325"/>
      <c r="T8" s="325"/>
      <c r="U8" s="325"/>
      <c r="V8" s="325"/>
      <c r="W8" s="326"/>
      <c r="X8" s="264"/>
      <c r="Z8" s="40"/>
      <c r="AA8" s="40"/>
      <c r="AB8" s="40"/>
      <c r="AC8" s="40"/>
      <c r="AD8" s="40"/>
      <c r="AE8" s="40"/>
      <c r="AF8" s="101"/>
    </row>
    <row r="9" ht="43.75" customHeight="1">
      <c r="A9" s="230"/>
      <c r="B9" s="231"/>
      <c r="C9" s="230"/>
      <c r="D9" s="327" t="s">
        <v>790</v>
      </c>
      <c r="E9" s="328" t="s">
        <v>791</v>
      </c>
      <c r="F9" s="329"/>
      <c r="G9" s="330"/>
      <c r="H9" s="331"/>
      <c r="I9" s="332"/>
      <c r="J9" s="333"/>
      <c r="K9" s="327" t="s">
        <v>790</v>
      </c>
      <c r="L9" s="328" t="s">
        <v>791</v>
      </c>
      <c r="M9" s="329"/>
      <c r="N9" s="328"/>
      <c r="O9" s="334"/>
      <c r="P9" s="335"/>
      <c r="Q9" s="335"/>
      <c r="R9" s="335"/>
      <c r="S9" s="335"/>
      <c r="T9" s="335"/>
      <c r="U9" s="335"/>
      <c r="V9" s="335"/>
      <c r="W9" s="336"/>
      <c r="X9" s="264"/>
      <c r="Z9" s="40"/>
      <c r="AA9" s="40"/>
      <c r="AB9" s="40"/>
      <c r="AC9" s="40"/>
      <c r="AD9" s="337" t="s">
        <v>792</v>
      </c>
      <c r="AE9" s="337" t="s">
        <v>793</v>
      </c>
      <c r="AF9" s="101"/>
    </row>
    <row r="10" ht="61.75" customHeight="1">
      <c r="A10" s="224" t="s">
        <v>92</v>
      </c>
      <c r="B10" s="225"/>
      <c r="D10" s="338" t="e">
        <f ca="1">IF(H10&lt;&gt;"",INDEX('2. Saisie des notes'!$G$6:$FB$50,MATCH($A$2,'2. Saisie des notes'!$A$6:$A$50,0),MATCH($A10,'2. Saisie des notes'!$G$3:$FB$3,0)),"")</f>
        <v>#VALUE!</v>
      </c>
      <c r="E10" s="339" t="e">
        <f t="array" ref="E10" ca="1">IF(H10&lt;&gt;"",INDEX('2. Saisie des notes'!$G$6:$FB$50,MATCH($A$2,'2. Saisie des notes'!$A$6:$A$50,0),MATCH($A10,'2. Saisie des notes'!$G$3:$FB$3,0)+1),"")</f>
        <v>#VALUE!</v>
      </c>
      <c r="F10" s="339" t="e">
        <f t="array" ref="F10" ca="1">IF(H10&lt;&gt;"",INDEX('2. Saisie des notes'!$G$6:$FB$50,MATCH($A$2,'2. Saisie des notes'!$A$6:$A$50,0),MATCH($A10,'2. Saisie des notes'!$G$3:$FB$3,0)+2),"")</f>
        <v>#VALUE!</v>
      </c>
      <c r="G10" s="340" t="e">
        <f t="array" ref="G10" ca="1">IF(H10&lt;&gt;"",INDEX('2. Saisie des notes'!$G$6:$FB$50,MATCH($A$2,'2. Saisie des notes'!$A$6:$A$50,0),MATCH($A10,'2. Saisie des notes'!$G$3:$FB$3,0)+3),"")</f>
        <v>#VALUE!</v>
      </c>
      <c r="H10" s="341" t="str">
        <f>IF(INDEX('BTS ET EPREUVES'!$A$1:$DK$21,MATCH($A10,'BTS ET EPREUVES'!$A$1:$A$21,0),MATCH('1. Informations administratives'!$S$4,'BTS ET EPREUVES'!$A$2:$DK$2,0))&lt;&gt;"",INDEX('BTS ET EPREUVES'!$A$1:$DK$21,MATCH($A10,'BTS ET EPREUVES'!$A$1:$A$21,0),MATCH('1. Informations administratives'!$S$4,'BTS ET EPREUVES'!$A$2:$DK$2,0)),"")</f>
        <v xml:space="preserve">E1-Culture générale et expression</v>
      </c>
      <c r="I10" s="342"/>
      <c r="J10" s="343"/>
      <c r="K10" s="344" t="e">
        <f t="array" ref="K10" ca="1">IF(H10&lt;&gt;"",INDEX('2. Saisie des notes'!$G$6:$FB$50,MATCH($A$2,'2. Saisie des notes'!$A$6:$A$50,0),MATCH($A10,'2. Saisie des notes'!$G$3:$FB$3,0)+4),"")</f>
        <v>#VALUE!</v>
      </c>
      <c r="L10" s="345" t="e">
        <f t="array" ref="L10" ca="1">IF(H10&lt;&gt;"",INDEX('2. Saisie des notes'!$G$6:$FB$50,MATCH($A$2,'2. Saisie des notes'!$A$6:$A$50,0),MATCH($A10,'2. Saisie des notes'!$G$3:$FB$3,0)+5),"")</f>
        <v>#VALUE!</v>
      </c>
      <c r="M10" s="345" t="e">
        <f t="array" ref="M10" ca="1">IF(H10&lt;&gt;"",INDEX('2. Saisie des notes'!$G$6:$FB$50,MATCH($A$2,'2. Saisie des notes'!$A$6:$A$50,0),MATCH($A10,'2. Saisie des notes'!$G$3:$FB$3,0)+6),"")</f>
        <v>#VALUE!</v>
      </c>
      <c r="N10" s="346" t="e">
        <f t="array" ref="N10" ca="1">IF(H10&lt;&gt;"",INDEX('2. Saisie des notes'!$G$6:$FB$50,MATCH($A$2,'2. Saisie des notes'!$A$6:$A$50,0),MATCH($A10,'2. Saisie des notes'!$G$3:$FB$3,0)+7),"")</f>
        <v>#VALUE!</v>
      </c>
      <c r="O10" s="347" t="e">
        <f t="array" ref="O10" ca="1">IF(H10&lt;&gt;"",INDEX('2. Saisie des notes'!$G$6:$FB$50,MATCH($A$2,'2. Saisie des notes'!$A$6:$A$50,0),MATCH(A10,'2. Saisie des notes'!$G$3:$FB$3,0)+8),"")</f>
        <v>#VALUE!</v>
      </c>
      <c r="P10" s="348"/>
      <c r="Q10" s="348"/>
      <c r="R10" s="348"/>
      <c r="S10" s="348"/>
      <c r="T10" s="348"/>
      <c r="U10" s="348"/>
      <c r="V10" s="348"/>
      <c r="W10" s="349"/>
      <c r="X10" s="264"/>
      <c r="Z10" s="40"/>
      <c r="AA10" s="350" t="str">
        <f t="shared" ref="AA10:AA23" si="131">H10</f>
        <v xml:space="preserve">E1-Culture générale et expression</v>
      </c>
      <c r="AB10" s="350"/>
      <c r="AC10" s="350"/>
      <c r="AD10" s="351" t="str">
        <f t="array" ref="AD10">INDEX('2. Saisie des notes'!$G$5:$FB$50,MATCH("C00",'2. Saisie des notes'!$A$5:$A$50,0),MATCH(A10,'2. Saisie des notes'!$G$3:$FB$3,0)+7)</f>
        <v/>
      </c>
      <c r="AE10" s="351" t="e">
        <f t="shared" ref="AE10:AE23" ca="1" si="132">N10</f>
        <v>#VALUE!</v>
      </c>
      <c r="AF10" s="101"/>
    </row>
    <row r="11" ht="61.75" customHeight="1">
      <c r="A11" s="224" t="s">
        <v>112</v>
      </c>
      <c r="B11" s="225"/>
      <c r="D11" s="352" t="e">
        <f ca="1">IF(H11&lt;&gt;"",INDEX('2. Saisie des notes'!$G$6:$FB$50,MATCH($A$2,'2. Saisie des notes'!$A$6:$A$50,0),MATCH($A11,'2. Saisie des notes'!$G$3:$FB$3,0)),"")</f>
        <v>#VALUE!</v>
      </c>
      <c r="E11" s="353" t="e">
        <f t="array" ref="E11" ca="1">IF(H11&lt;&gt;"",INDEX('2. Saisie des notes'!$G$6:$FB$50,MATCH($A$2,'2. Saisie des notes'!$A$6:$A$50,0),MATCH($A11,'2. Saisie des notes'!$G$3:$FB$3,0)+1),"")</f>
        <v>#VALUE!</v>
      </c>
      <c r="F11" s="353" t="e">
        <f t="array" ref="F11" ca="1">IF(H11&lt;&gt;"",INDEX('2. Saisie des notes'!$G$6:$FB$50,MATCH($A$2,'2. Saisie des notes'!$A$6:$A$50,0),MATCH($A11,'2. Saisie des notes'!$G$3:$FB$3,0)+2),"")</f>
        <v>#VALUE!</v>
      </c>
      <c r="G11" s="354" t="e">
        <f t="array" ref="G11" ca="1">IF(H11&lt;&gt;"",INDEX('2. Saisie des notes'!$G$6:$FB$50,MATCH($A$2,'2. Saisie des notes'!$A$6:$A$50,0),MATCH($A11,'2. Saisie des notes'!$G$3:$FB$3,0)+3),"")</f>
        <v>#VALUE!</v>
      </c>
      <c r="H11" s="355" t="str">
        <f>IF(INDEX('BTS ET EPREUVES'!$A$1:$DK$21,MATCH($A11,'BTS ET EPREUVES'!$A$1:$A$21,0),MATCH('1. Informations administratives'!$S$4,'BTS ET EPREUVES'!$A$2:$DK$2,0))&lt;&gt;"",INDEX('BTS ET EPREUVES'!$A$1:$DK$21,MATCH($A11,'BTS ET EPREUVES'!$A$1:$A$21,0),MATCH('1. Informations administratives'!$S$4,'BTS ET EPREUVES'!$A$2:$DK$2,0)),"")</f>
        <v xml:space="preserve">E2-LV obligatoire Anglais</v>
      </c>
      <c r="I11" s="356"/>
      <c r="J11" s="357"/>
      <c r="K11" s="358" t="e">
        <f t="array" ref="K11" ca="1">IF(H11&lt;&gt;"",INDEX('2. Saisie des notes'!$G$6:$FB$50,MATCH($A$2,'2. Saisie des notes'!$A$6:$A$50,0),MATCH($A11,'2. Saisie des notes'!$G$3:$FB$3,0)+4),"")</f>
        <v>#VALUE!</v>
      </c>
      <c r="L11" s="359" t="e">
        <f t="array" ref="L11" ca="1">IF(H11&lt;&gt;"",INDEX('2. Saisie des notes'!$G$6:$FB$50,MATCH($A$2,'2. Saisie des notes'!$A$6:$A$50,0),MATCH($A11,'2. Saisie des notes'!$G$3:$FB$3,0)+5),"")</f>
        <v>#VALUE!</v>
      </c>
      <c r="M11" s="359" t="e">
        <f t="array" ref="M11" ca="1">IF(H11&lt;&gt;"",INDEX('2. Saisie des notes'!$G$6:$FB$50,MATCH($A$2,'2. Saisie des notes'!$A$6:$A$50,0),MATCH($A11,'2. Saisie des notes'!$G$3:$FB$3,0)+6),"")</f>
        <v>#VALUE!</v>
      </c>
      <c r="N11" s="360" t="e">
        <f t="array" ref="N11" ca="1">IF(H11&lt;&gt;"",INDEX('2. Saisie des notes'!$G$6:$FB$50,MATCH($A$2,'2. Saisie des notes'!$A$6:$A$50,0),MATCH($A11,'2. Saisie des notes'!$G$3:$FB$3,0)+7),"")</f>
        <v>#VALUE!</v>
      </c>
      <c r="O11" s="361" t="e">
        <f t="array" ref="O11" ca="1">IF(H11&lt;&gt;"",INDEX('2. Saisie des notes'!$G$6:$FB$50,MATCH($A$2,'2. Saisie des notes'!$A$6:$A$50,0),MATCH(A11,'2. Saisie des notes'!$G$3:$FB$3,0)+8),"")</f>
        <v>#VALUE!</v>
      </c>
      <c r="P11" s="362"/>
      <c r="Q11" s="362"/>
      <c r="R11" s="362"/>
      <c r="S11" s="362"/>
      <c r="T11" s="362"/>
      <c r="U11" s="362"/>
      <c r="V11" s="362"/>
      <c r="W11" s="363"/>
      <c r="X11" s="264"/>
      <c r="Z11" s="40"/>
      <c r="AA11" s="350" t="str">
        <f t="shared" si="131"/>
        <v xml:space="preserve">E2-LV obligatoire Anglais</v>
      </c>
      <c r="AB11" s="350"/>
      <c r="AC11" s="350"/>
      <c r="AD11" s="351" t="str">
        <f t="array" ref="AD11">INDEX('2. Saisie des notes'!$G$5:$FB$50,MATCH("C00",'2. Saisie des notes'!$A$5:$A$50,0),MATCH(A11,'2. Saisie des notes'!$G$3:$FB$3,0)+7)</f>
        <v/>
      </c>
      <c r="AE11" s="351" t="e">
        <f t="shared" ca="1" si="132"/>
        <v>#VALUE!</v>
      </c>
      <c r="AF11" s="101"/>
    </row>
    <row r="12" ht="61.75" customHeight="1">
      <c r="A12" s="224" t="s">
        <v>157</v>
      </c>
      <c r="B12" s="225"/>
      <c r="D12" s="352" t="e">
        <f ca="1">IF(H12&lt;&gt;"",INDEX('2. Saisie des notes'!$G$6:$FB$50,MATCH($A$2,'2. Saisie des notes'!$A$6:$A$50,0),MATCH($A12,'2. Saisie des notes'!$G$3:$FB$3,0)),"")</f>
        <v>#VALUE!</v>
      </c>
      <c r="E12" s="353" t="e">
        <f t="array" ref="E12" ca="1">IF(H12&lt;&gt;"",INDEX('2. Saisie des notes'!$G$6:$FB$50,MATCH($A$2,'2. Saisie des notes'!$A$6:$A$50,0),MATCH($A12,'2. Saisie des notes'!$G$3:$FB$3,0)+1),"")</f>
        <v>#VALUE!</v>
      </c>
      <c r="F12" s="353" t="e">
        <f t="array" ref="F12" ca="1">IF(H12&lt;&gt;"",INDEX('2. Saisie des notes'!$G$6:$FB$50,MATCH($A$2,'2. Saisie des notes'!$A$6:$A$50,0),MATCH($A12,'2. Saisie des notes'!$G$3:$FB$3,0)+2),"")</f>
        <v>#VALUE!</v>
      </c>
      <c r="G12" s="354" t="e">
        <f t="array" ref="G12" ca="1">IF(H12&lt;&gt;"",INDEX('2. Saisie des notes'!$G$6:$FB$50,MATCH($A$2,'2. Saisie des notes'!$A$6:$A$50,0),MATCH($A12,'2. Saisie des notes'!$G$3:$FB$3,0)+3),"")</f>
        <v>#VALUE!</v>
      </c>
      <c r="H12" s="355" t="str">
        <f>IF(INDEX('BTS ET EPREUVES'!$A$1:$DK$21,MATCH($A12,'BTS ET EPREUVES'!$A$1:$A$21,0),MATCH('1. Informations administratives'!$S$4,'BTS ET EPREUVES'!$A$2:$DK$2,0))&lt;&gt;"",INDEX('BTS ET EPREUVES'!$A$1:$DK$21,MATCH($A12,'BTS ET EPREUVES'!$A$1:$A$21,0),MATCH('1. Informations administratives'!$S$4,'BTS ET EPREUVES'!$A$2:$DK$2,0)),"")</f>
        <v xml:space="preserve">E3-Mathématiques appliquées </v>
      </c>
      <c r="I12" s="356"/>
      <c r="J12" s="357"/>
      <c r="K12" s="358" t="e">
        <f t="array" ref="K12" ca="1">IF(H12&lt;&gt;"",INDEX('2. Saisie des notes'!$G$6:$FB$50,MATCH($A$2,'2. Saisie des notes'!$A$6:$A$50,0),MATCH($A12,'2. Saisie des notes'!$G$3:$FB$3,0)+4),"")</f>
        <v>#VALUE!</v>
      </c>
      <c r="L12" s="359" t="e">
        <f t="array" ref="L12" ca="1">IF(H12&lt;&gt;"",INDEX('2. Saisie des notes'!$G$6:$FB$50,MATCH($A$2,'2. Saisie des notes'!$A$6:$A$50,0),MATCH($A12,'2. Saisie des notes'!$G$3:$FB$3,0)+5),"")</f>
        <v>#VALUE!</v>
      </c>
      <c r="M12" s="359" t="e">
        <f t="array" ref="M12" ca="1">IF(H12&lt;&gt;"",INDEX('2. Saisie des notes'!$G$6:$FB$50,MATCH($A$2,'2. Saisie des notes'!$A$6:$A$50,0),MATCH($A12,'2. Saisie des notes'!$G$3:$FB$3,0)+6),"")</f>
        <v>#VALUE!</v>
      </c>
      <c r="N12" s="360" t="e">
        <f t="array" ref="N12" ca="1">IF(H12&lt;&gt;"",INDEX('2. Saisie des notes'!$G$6:$FB$50,MATCH($A$2,'2. Saisie des notes'!$A$6:$A$50,0),MATCH($A12,'2. Saisie des notes'!$G$3:$FB$3,0)+7),"")</f>
        <v>#VALUE!</v>
      </c>
      <c r="O12" s="361" t="e">
        <f t="array" ref="O12" ca="1">IF(H12&lt;&gt;"",INDEX('2. Saisie des notes'!$G$6:$FB$50,MATCH($A$2,'2. Saisie des notes'!$A$6:$A$50,0),MATCH(A12,'2. Saisie des notes'!$G$3:$FB$3,0)+8),"")</f>
        <v>#VALUE!</v>
      </c>
      <c r="P12" s="362"/>
      <c r="Q12" s="362"/>
      <c r="R12" s="362"/>
      <c r="S12" s="362"/>
      <c r="T12" s="362"/>
      <c r="U12" s="362"/>
      <c r="V12" s="362"/>
      <c r="W12" s="363"/>
      <c r="X12" s="264"/>
      <c r="Z12" s="40"/>
      <c r="AA12" s="350" t="str">
        <f t="shared" si="131"/>
        <v xml:space="preserve">E3-Mathématiques appliquées </v>
      </c>
      <c r="AB12" s="350"/>
      <c r="AC12" s="350"/>
      <c r="AD12" s="351" t="str">
        <f t="array" ref="AD12">INDEX('2. Saisie des notes'!$G$5:$FB$50,MATCH("C00",'2. Saisie des notes'!$A$5:$A$50,0),MATCH(A12,'2. Saisie des notes'!$G$3:$FB$3,0)+7)</f>
        <v/>
      </c>
      <c r="AE12" s="351" t="e">
        <f t="shared" ca="1" si="132"/>
        <v>#VALUE!</v>
      </c>
      <c r="AF12" s="101"/>
    </row>
    <row r="13" ht="61.75" customHeight="1">
      <c r="A13" s="224" t="s">
        <v>199</v>
      </c>
      <c r="B13" s="225"/>
      <c r="D13" s="352" t="e">
        <f ca="1">IF(H13&lt;&gt;"",INDEX('2. Saisie des notes'!$G$6:$FB$50,MATCH($A$2,'2. Saisie des notes'!$A$6:$A$50,0),MATCH($A13,'2. Saisie des notes'!$G$3:$FB$3,0)),"")</f>
        <v>#VALUE!</v>
      </c>
      <c r="E13" s="353" t="e">
        <f t="array" ref="E13" ca="1">IF(H13&lt;&gt;"",INDEX('2. Saisie des notes'!$G$6:$FB$50,MATCH($A$2,'2. Saisie des notes'!$A$6:$A$50,0),MATCH($A13,'2. Saisie des notes'!$G$3:$FB$3,0)+1),"")</f>
        <v>#VALUE!</v>
      </c>
      <c r="F13" s="353" t="e">
        <f t="array" ref="F13" ca="1">IF(H13&lt;&gt;"",INDEX('2. Saisie des notes'!$G$6:$FB$50,MATCH($A$2,'2. Saisie des notes'!$A$6:$A$50,0),MATCH($A13,'2. Saisie des notes'!$G$3:$FB$3,0)+2),"")</f>
        <v>#VALUE!</v>
      </c>
      <c r="G13" s="354" t="e">
        <f t="array" ref="G13" ca="1">IF(H13&lt;&gt;"",INDEX('2. Saisie des notes'!$G$6:$FB$50,MATCH($A$2,'2. Saisie des notes'!$A$6:$A$50,0),MATCH($A13,'2. Saisie des notes'!$G$3:$FB$3,0)+3),"")</f>
        <v>#VALUE!</v>
      </c>
      <c r="H13" s="355" t="str">
        <f>IF(INDEX('BTS ET EPREUVES'!$A$1:$DK$21,MATCH($A13,'BTS ET EPREUVES'!$A$1:$A$21,0),MATCH('1. Informations administratives'!$S$4,'BTS ET EPREUVES'!$A$2:$DK$2,0))&lt;&gt;"",INDEX('BTS ET EPREUVES'!$A$1:$DK$21,MATCH($A13,'BTS ET EPREUVES'!$A$1:$A$21,0),MATCH('1. Informations administratives'!$S$4,'BTS ET EPREUVES'!$A$2:$DK$2,0)),"")</f>
        <v xml:space="preserve">E4-Culture économique, juridique et managériale </v>
      </c>
      <c r="I13" s="356"/>
      <c r="J13" s="357"/>
      <c r="K13" s="358" t="e">
        <f t="array" ref="K13" ca="1">IF(H13&lt;&gt;"",INDEX('2. Saisie des notes'!$G$6:$FB$50,MATCH($A$2,'2. Saisie des notes'!$A$6:$A$50,0),MATCH($A13,'2. Saisie des notes'!$G$3:$FB$3,0)+4),"")</f>
        <v>#VALUE!</v>
      </c>
      <c r="L13" s="359" t="e">
        <f t="array" ref="L13" ca="1">IF(H13&lt;&gt;"",INDEX('2. Saisie des notes'!$G$6:$FB$50,MATCH($A$2,'2. Saisie des notes'!$A$6:$A$50,0),MATCH($A13,'2. Saisie des notes'!$G$3:$FB$3,0)+5),"")</f>
        <v>#VALUE!</v>
      </c>
      <c r="M13" s="359" t="e">
        <f t="array" ref="M13" ca="1">IF(H13&lt;&gt;"",INDEX('2. Saisie des notes'!$G$6:$FB$50,MATCH($A$2,'2. Saisie des notes'!$A$6:$A$50,0),MATCH($A13,'2. Saisie des notes'!$G$3:$FB$3,0)+6),"")</f>
        <v>#VALUE!</v>
      </c>
      <c r="N13" s="360" t="e">
        <f t="array" ref="N13" ca="1">IF(H13&lt;&gt;"",INDEX('2. Saisie des notes'!$G$6:$FB$50,MATCH($A$2,'2. Saisie des notes'!$A$6:$A$50,0),MATCH($A13,'2. Saisie des notes'!$G$3:$FB$3,0)+7),"")</f>
        <v>#VALUE!</v>
      </c>
      <c r="O13" s="361" t="e">
        <f t="array" ref="O13" ca="1">IF(H13&lt;&gt;"",INDEX('2. Saisie des notes'!$G$6:$FB$50,MATCH($A$2,'2. Saisie des notes'!$A$6:$A$50,0),MATCH(A13,'2. Saisie des notes'!$G$3:$FB$3,0)+8),"")</f>
        <v>#VALUE!</v>
      </c>
      <c r="P13" s="362"/>
      <c r="Q13" s="362"/>
      <c r="R13" s="362"/>
      <c r="S13" s="362"/>
      <c r="T13" s="362"/>
      <c r="U13" s="362"/>
      <c r="V13" s="362"/>
      <c r="W13" s="363"/>
      <c r="X13" s="264"/>
      <c r="Z13" s="40"/>
      <c r="AA13" s="350" t="str">
        <f t="shared" si="131"/>
        <v xml:space="preserve">E4-Culture économique, juridique et managériale </v>
      </c>
      <c r="AB13" s="350"/>
      <c r="AC13" s="350"/>
      <c r="AD13" s="351" t="str">
        <f t="array" ref="AD13">INDEX('2. Saisie des notes'!$G$5:$FB$50,MATCH("C00",'2. Saisie des notes'!$A$5:$A$50,0),MATCH(A13,'2. Saisie des notes'!$G$3:$FB$3,0)+7)</f>
        <v/>
      </c>
      <c r="AE13" s="351" t="e">
        <f t="shared" ca="1" si="132"/>
        <v>#VALUE!</v>
      </c>
      <c r="AF13" s="101"/>
    </row>
    <row r="14" ht="61.75" customHeight="1">
      <c r="A14" s="224" t="s">
        <v>258</v>
      </c>
      <c r="B14" s="225"/>
      <c r="D14" s="352" t="e">
        <f ca="1">IF(H14&lt;&gt;"",INDEX('2. Saisie des notes'!$G$6:$FB$50,MATCH($A$2,'2. Saisie des notes'!$A$6:$A$50,0),MATCH($A14,'2. Saisie des notes'!$G$3:$FB$3,0)),"")</f>
        <v>#VALUE!</v>
      </c>
      <c r="E14" s="353" t="e">
        <f t="array" ref="E14" ca="1">IF(H14&lt;&gt;"",INDEX('2. Saisie des notes'!$G$6:$FB$50,MATCH($A$2,'2. Saisie des notes'!$A$6:$A$50,0),MATCH($A14,'2. Saisie des notes'!$G$3:$FB$3,0)+1),"")</f>
        <v>#VALUE!</v>
      </c>
      <c r="F14" s="353" t="e">
        <f t="array" ref="F14" ca="1">IF(H14&lt;&gt;"",INDEX('2. Saisie des notes'!$G$6:$FB$50,MATCH($A$2,'2. Saisie des notes'!$A$6:$A$50,0),MATCH($A14,'2. Saisie des notes'!$G$3:$FB$3,0)+2),"")</f>
        <v>#VALUE!</v>
      </c>
      <c r="G14" s="354" t="e">
        <f t="array" ref="G14" ca="1">IF(H14&lt;&gt;"",INDEX('2. Saisie des notes'!$G$6:$FB$50,MATCH($A$2,'2. Saisie des notes'!$A$6:$A$50,0),MATCH($A14,'2. Saisie des notes'!$G$3:$FB$3,0)+3),"")</f>
        <v>#VALUE!</v>
      </c>
      <c r="H14" s="355" t="str">
        <f>IF(INDEX('BTS ET EPREUVES'!$A$1:$DK$21,MATCH($A14,'BTS ET EPREUVES'!$A$1:$A$21,0),MATCH('1. Informations administratives'!$S$4,'BTS ET EPREUVES'!$A$2:$DK$2,0))&lt;&gt;"",INDEX('BTS ET EPREUVES'!$A$1:$DK$21,MATCH($A14,'BTS ET EPREUVES'!$A$1:$A$21,0),MATCH('1. Informations administratives'!$S$4,'BTS ET EPREUVES'!$A$2:$DK$2,0)),"")</f>
        <v xml:space="preserve">E5-Traitement et contrôle des opérations comptables, fiscales et sociales : Étude de cas</v>
      </c>
      <c r="I14" s="356"/>
      <c r="J14" s="357"/>
      <c r="K14" s="358" t="e">
        <f t="array" ref="K14" ca="1">IF(H14&lt;&gt;"",INDEX('2. Saisie des notes'!$G$6:$FB$50,MATCH($A$2,'2. Saisie des notes'!$A$6:$A$50,0),MATCH($A14,'2. Saisie des notes'!$G$3:$FB$3,0)+4),"")</f>
        <v>#VALUE!</v>
      </c>
      <c r="L14" s="359" t="e">
        <f t="array" ref="L14" ca="1">IF(H14&lt;&gt;"",INDEX('2. Saisie des notes'!$G$6:$FB$50,MATCH($A$2,'2. Saisie des notes'!$A$6:$A$50,0),MATCH($A14,'2. Saisie des notes'!$G$3:$FB$3,0)+5),"")</f>
        <v>#VALUE!</v>
      </c>
      <c r="M14" s="359" t="e">
        <f t="array" ref="M14" ca="1">IF(H14&lt;&gt;"",INDEX('2. Saisie des notes'!$G$6:$FB$50,MATCH($A$2,'2. Saisie des notes'!$A$6:$A$50,0),MATCH($A14,'2. Saisie des notes'!$G$3:$FB$3,0)+6),"")</f>
        <v>#VALUE!</v>
      </c>
      <c r="N14" s="360" t="e">
        <f t="array" ref="N14" ca="1">IF(H14&lt;&gt;"",INDEX('2. Saisie des notes'!$G$6:$FB$50,MATCH($A$2,'2. Saisie des notes'!$A$6:$A$50,0),MATCH($A14,'2. Saisie des notes'!$G$3:$FB$3,0)+7),"")</f>
        <v>#VALUE!</v>
      </c>
      <c r="O14" s="361" t="e">
        <f t="array" ref="O14" ca="1">IF(H14&lt;&gt;"",INDEX('2. Saisie des notes'!$G$6:$FB$50,MATCH($A$2,'2. Saisie des notes'!$A$6:$A$50,0),MATCH(A14,'2. Saisie des notes'!$G$3:$FB$3,0)+8),"")</f>
        <v>#VALUE!</v>
      </c>
      <c r="P14" s="362"/>
      <c r="Q14" s="362"/>
      <c r="R14" s="362"/>
      <c r="S14" s="362"/>
      <c r="T14" s="362"/>
      <c r="U14" s="362"/>
      <c r="V14" s="362"/>
      <c r="W14" s="363"/>
      <c r="X14" s="264"/>
      <c r="Z14" s="40"/>
      <c r="AA14" s="350" t="str">
        <f t="shared" si="131"/>
        <v xml:space="preserve">E5-Traitement et contrôle des opérations comptables, fiscales et sociales : Étude de cas</v>
      </c>
      <c r="AB14" s="350"/>
      <c r="AC14" s="350"/>
      <c r="AD14" s="351" t="str">
        <f t="array" ref="AD14">INDEX('2. Saisie des notes'!$G$5:$FB$50,MATCH("C00",'2. Saisie des notes'!$A$5:$A$50,0),MATCH(A14,'2. Saisie des notes'!$G$3:$FB$3,0)+7)</f>
        <v/>
      </c>
      <c r="AE14" s="351" t="e">
        <f t="shared" ca="1" si="132"/>
        <v>#VALUE!</v>
      </c>
      <c r="AF14" s="101"/>
    </row>
    <row r="15" ht="61.75" customHeight="1">
      <c r="A15" s="224" t="s">
        <v>334</v>
      </c>
      <c r="B15" s="225"/>
      <c r="D15" s="352" t="e">
        <f ca="1">IF(H15&lt;&gt;"",INDEX('2. Saisie des notes'!$G$6:$FB$50,MATCH($A$2,'2. Saisie des notes'!$A$6:$A$50,0),MATCH($A15,'2. Saisie des notes'!$G$3:$FB$3,0)),"")</f>
        <v>#VALUE!</v>
      </c>
      <c r="E15" s="353" t="e">
        <f t="array" ref="E15" ca="1">IF(H15&lt;&gt;"",INDEX('2. Saisie des notes'!$G$6:$FB$50,MATCH($A$2,'2. Saisie des notes'!$A$6:$A$50,0),MATCH($A15,'2. Saisie des notes'!$G$3:$FB$3,0)+1),"")</f>
        <v>#VALUE!</v>
      </c>
      <c r="F15" s="353" t="e">
        <f t="array" ref="F15" ca="1">IF(H15&lt;&gt;"",INDEX('2. Saisie des notes'!$G$6:$FB$50,MATCH($A$2,'2. Saisie des notes'!$A$6:$A$50,0),MATCH($A15,'2. Saisie des notes'!$G$3:$FB$3,0)+2),"")</f>
        <v>#VALUE!</v>
      </c>
      <c r="G15" s="354" t="e">
        <f t="array" ref="G15" ca="1">IF(H15&lt;&gt;"",INDEX('2. Saisie des notes'!$G$6:$FB$50,MATCH($A$2,'2. Saisie des notes'!$A$6:$A$50,0),MATCH($A15,'2. Saisie des notes'!$G$3:$FB$3,0)+3),"")</f>
        <v>#VALUE!</v>
      </c>
      <c r="H15" s="355" t="str">
        <f>IF(INDEX('BTS ET EPREUVES'!$A$1:$DK$21,MATCH($A15,'BTS ET EPREUVES'!$A$1:$A$21,0),MATCH('1. Informations administratives'!$S$4,'BTS ET EPREUVES'!$A$2:$DK$2,0))&lt;&gt;"",INDEX('BTS ET EPREUVES'!$A$1:$DK$21,MATCH($A15,'BTS ET EPREUVES'!$A$1:$A$21,0),MATCH('1. Informations administratives'!$S$4,'BTS ET EPREUVES'!$A$2:$DK$2,0)),"")</f>
        <v xml:space="preserve">E6-Traitement et contrôle des opérations comptables, fiscales et sociales : Pratiques
comptables fiscales et sociales </v>
      </c>
      <c r="I15" s="356"/>
      <c r="J15" s="357"/>
      <c r="K15" s="358" t="e">
        <f t="array" ref="K15" ca="1">IF(H15&lt;&gt;"",INDEX('2. Saisie des notes'!$G$6:$FB$50,MATCH($A$2,'2. Saisie des notes'!$A$6:$A$50,0),MATCH($A15,'2. Saisie des notes'!$G$3:$FB$3,0)+4),"")</f>
        <v>#VALUE!</v>
      </c>
      <c r="L15" s="359" t="e">
        <f t="array" ref="L15" ca="1">IF(H15&lt;&gt;"",INDEX('2. Saisie des notes'!$G$6:$FB$50,MATCH($A$2,'2. Saisie des notes'!$A$6:$A$50,0),MATCH($A15,'2. Saisie des notes'!$G$3:$FB$3,0)+5),"")</f>
        <v>#VALUE!</v>
      </c>
      <c r="M15" s="359" t="e">
        <f t="array" ref="M15" ca="1">IF(H15&lt;&gt;"",INDEX('2. Saisie des notes'!$G$6:$FB$50,MATCH($A$2,'2. Saisie des notes'!$A$6:$A$50,0),MATCH($A15,'2. Saisie des notes'!$G$3:$FB$3,0)+6),"")</f>
        <v>#VALUE!</v>
      </c>
      <c r="N15" s="360" t="e">
        <f t="array" ref="N15" ca="1">IF(H15&lt;&gt;"",INDEX('2. Saisie des notes'!$G$6:$FB$50,MATCH($A$2,'2. Saisie des notes'!$A$6:$A$50,0),MATCH($A15,'2. Saisie des notes'!$G$3:$FB$3,0)+7),"")</f>
        <v>#VALUE!</v>
      </c>
      <c r="O15" s="361" t="e">
        <f t="array" ref="O15" ca="1">IF(H15&lt;&gt;"",INDEX('2. Saisie des notes'!$G$6:$FB$50,MATCH($A$2,'2. Saisie des notes'!$A$6:$A$50,0),MATCH(A15,'2. Saisie des notes'!$G$3:$FB$3,0)+8),"")</f>
        <v>#VALUE!</v>
      </c>
      <c r="P15" s="362"/>
      <c r="Q15" s="362"/>
      <c r="R15" s="362"/>
      <c r="S15" s="362"/>
      <c r="T15" s="362"/>
      <c r="U15" s="362"/>
      <c r="V15" s="362"/>
      <c r="W15" s="363"/>
      <c r="X15" s="264"/>
      <c r="Z15" s="40"/>
      <c r="AA15" s="350" t="str">
        <f t="shared" si="131"/>
        <v xml:space="preserve">E6-Traitement et contrôle des opérations comptables, fiscales et sociales : Pratiques
comptables fiscales et sociales </v>
      </c>
      <c r="AB15" s="350"/>
      <c r="AC15" s="350"/>
      <c r="AD15" s="351" t="str">
        <f t="array" ref="AD15">INDEX('2. Saisie des notes'!$G$5:$FB$50,MATCH("C00",'2. Saisie des notes'!$A$5:$A$50,0),MATCH(A15,'2. Saisie des notes'!$G$3:$FB$3,0)+7)</f>
        <v/>
      </c>
      <c r="AE15" s="351" t="e">
        <f t="shared" ca="1" si="132"/>
        <v>#VALUE!</v>
      </c>
      <c r="AF15" s="101"/>
    </row>
    <row r="16" ht="61.75" customHeight="1">
      <c r="A16" s="224" t="s">
        <v>412</v>
      </c>
      <c r="B16" s="225"/>
      <c r="D16" s="352" t="e">
        <f ca="1">IF(H16&lt;&gt;"",INDEX('2. Saisie des notes'!$G$6:$FB$50,MATCH($A$2,'2. Saisie des notes'!$A$6:$A$50,0),MATCH($A16,'2. Saisie des notes'!$G$3:$FB$3,0)),"")</f>
        <v>#VALUE!</v>
      </c>
      <c r="E16" s="353" t="e">
        <f t="array" ref="E16" ca="1">IF(H16&lt;&gt;"",INDEX('2. Saisie des notes'!$G$6:$FB$50,MATCH($A$2,'2. Saisie des notes'!$A$6:$A$50,0),MATCH($A16,'2. Saisie des notes'!$G$3:$FB$3,0)+1),"")</f>
        <v>#VALUE!</v>
      </c>
      <c r="F16" s="353" t="e">
        <f t="array" ref="F16" ca="1">IF(H16&lt;&gt;"",INDEX('2. Saisie des notes'!$G$6:$FB$50,MATCH($A$2,'2. Saisie des notes'!$A$6:$A$50,0),MATCH($A16,'2. Saisie des notes'!$G$3:$FB$3,0)+2),"")</f>
        <v>#VALUE!</v>
      </c>
      <c r="G16" s="354" t="e">
        <f t="array" ref="G16" ca="1">IF(H16&lt;&gt;"",INDEX('2. Saisie des notes'!$G$6:$FB$50,MATCH($A$2,'2. Saisie des notes'!$A$6:$A$50,0),MATCH($A16,'2. Saisie des notes'!$G$3:$FB$3,0)+3),"")</f>
        <v>#VALUE!</v>
      </c>
      <c r="H16" s="355" t="str">
        <f>IF(INDEX('BTS ET EPREUVES'!$A$1:$DK$21,MATCH($A16,'BTS ET EPREUVES'!$A$1:$A$21,0),MATCH('1. Informations administratives'!$S$4,'BTS ET EPREUVES'!$A$2:$DK$2,0))&lt;&gt;"",INDEX('BTS ET EPREUVES'!$A$1:$DK$21,MATCH($A16,'BTS ET EPREUVES'!$A$1:$A$21,0),MATCH('1. Informations administratives'!$S$4,'BTS ET EPREUVES'!$A$2:$DK$2,0)),"")</f>
        <v xml:space="preserve">E7-Situations de contrôle de gestion et d'analyse financière </v>
      </c>
      <c r="I16" s="356"/>
      <c r="J16" s="357"/>
      <c r="K16" s="358" t="e">
        <f t="array" ref="K16" ca="1">IF(H16&lt;&gt;"",INDEX('2. Saisie des notes'!$G$6:$FB$50,MATCH($A$2,'2. Saisie des notes'!$A$6:$A$50,0),MATCH($A16,'2. Saisie des notes'!$G$3:$FB$3,0)+4),"")</f>
        <v>#VALUE!</v>
      </c>
      <c r="L16" s="359" t="e">
        <f t="array" ref="L16" ca="1">IF(H16&lt;&gt;"",INDEX('2. Saisie des notes'!$G$6:$FB$50,MATCH($A$2,'2. Saisie des notes'!$A$6:$A$50,0),MATCH($A16,'2. Saisie des notes'!$G$3:$FB$3,0)+5),"")</f>
        <v>#VALUE!</v>
      </c>
      <c r="M16" s="359" t="e">
        <f t="array" ref="M16" ca="1">IF(H16&lt;&gt;"",INDEX('2. Saisie des notes'!$G$6:$FB$50,MATCH($A$2,'2. Saisie des notes'!$A$6:$A$50,0),MATCH($A16,'2. Saisie des notes'!$G$3:$FB$3,0)+6),"")</f>
        <v>#VALUE!</v>
      </c>
      <c r="N16" s="360" t="e">
        <f t="array" ref="N16" ca="1">IF(H16&lt;&gt;"",INDEX('2. Saisie des notes'!$G$6:$FB$50,MATCH($A$2,'2. Saisie des notes'!$A$6:$A$50,0),MATCH($A16,'2. Saisie des notes'!$G$3:$FB$3,0)+7),"")</f>
        <v>#VALUE!</v>
      </c>
      <c r="O16" s="361" t="e">
        <f t="array" ref="O16" ca="1">IF(H16&lt;&gt;"",INDEX('2. Saisie des notes'!$G$6:$FB$50,MATCH($A$2,'2. Saisie des notes'!$A$6:$A$50,0),MATCH(A16,'2. Saisie des notes'!$G$3:$FB$3,0)+8),"")</f>
        <v>#VALUE!</v>
      </c>
      <c r="P16" s="362"/>
      <c r="Q16" s="362"/>
      <c r="R16" s="362"/>
      <c r="S16" s="362"/>
      <c r="T16" s="362"/>
      <c r="U16" s="362"/>
      <c r="V16" s="362"/>
      <c r="W16" s="363"/>
      <c r="X16" s="264"/>
      <c r="Z16" s="40"/>
      <c r="AA16" s="350" t="str">
        <f t="shared" si="131"/>
        <v xml:space="preserve">E7-Situations de contrôle de gestion et d'analyse financière </v>
      </c>
      <c r="AB16" s="350"/>
      <c r="AC16" s="350"/>
      <c r="AD16" s="351" t="str">
        <f t="array" ref="AD16">INDEX('2. Saisie des notes'!$G$5:$FB$50,MATCH("C00",'2. Saisie des notes'!$A$5:$A$50,0),MATCH(A16,'2. Saisie des notes'!$G$3:$FB$3,0)+7)</f>
        <v/>
      </c>
      <c r="AE16" s="351" t="e">
        <f t="shared" ca="1" si="132"/>
        <v>#VALUE!</v>
      </c>
      <c r="AF16" s="101"/>
    </row>
    <row r="17" ht="61.75" customHeight="1">
      <c r="A17" s="224" t="s">
        <v>486</v>
      </c>
      <c r="B17" s="225"/>
      <c r="D17" s="352" t="e">
        <f ca="1">IF(H17&lt;&gt;"",INDEX('2. Saisie des notes'!$G$6:$FB$50,MATCH($A$2,'2. Saisie des notes'!$A$6:$A$50,0),MATCH($A17,'2. Saisie des notes'!$G$3:$FB$3,0)),"")</f>
        <v>#VALUE!</v>
      </c>
      <c r="E17" s="353" t="e">
        <f t="array" ref="E17" ca="1">IF(H17&lt;&gt;"",INDEX('2. Saisie des notes'!$G$6:$FB$50,MATCH($A$2,'2. Saisie des notes'!$A$6:$A$50,0),MATCH($A17,'2. Saisie des notes'!$G$3:$FB$3,0)+1),"")</f>
        <v>#VALUE!</v>
      </c>
      <c r="F17" s="353" t="e">
        <f t="array" ref="F17" ca="1">IF(H17&lt;&gt;"",INDEX('2. Saisie des notes'!$G$6:$FB$50,MATCH($A$2,'2. Saisie des notes'!$A$6:$A$50,0),MATCH($A17,'2. Saisie des notes'!$G$3:$FB$3,0)+2),"")</f>
        <v>#VALUE!</v>
      </c>
      <c r="G17" s="354" t="e">
        <f t="array" ref="G17" ca="1">IF(H17&lt;&gt;"",INDEX('2. Saisie des notes'!$G$6:$FB$50,MATCH($A$2,'2. Saisie des notes'!$A$6:$A$50,0),MATCH($A17,'2. Saisie des notes'!$G$3:$FB$3,0)+3),"")</f>
        <v>#VALUE!</v>
      </c>
      <c r="H17" s="355" t="str">
        <f>IF(INDEX('BTS ET EPREUVES'!$A$1:$DK$21,MATCH($A17,'BTS ET EPREUVES'!$A$1:$A$21,0),MATCH('1. Informations administratives'!$S$4,'BTS ET EPREUVES'!$A$2:$DK$2,0))&lt;&gt;"",INDEX('BTS ET EPREUVES'!$A$1:$DK$21,MATCH($A17,'BTS ET EPREUVES'!$A$1:$A$21,0),MATCH('1. Informations administratives'!$S$4,'BTS ET EPREUVES'!$A$2:$DK$2,0)),"")</f>
        <v xml:space="preserve">E8-Parcours de professionnalisation </v>
      </c>
      <c r="I17" s="356"/>
      <c r="J17" s="357"/>
      <c r="K17" s="358" t="e">
        <f t="array" ref="K17" ca="1">IF(H17&lt;&gt;"",INDEX('2. Saisie des notes'!$G$6:$FB$50,MATCH($A$2,'2. Saisie des notes'!$A$6:$A$50,0),MATCH($A17,'2. Saisie des notes'!$G$3:$FB$3,0)+4),"")</f>
        <v>#VALUE!</v>
      </c>
      <c r="L17" s="359" t="e">
        <f t="array" ref="L17" ca="1">IF(H17&lt;&gt;"",INDEX('2. Saisie des notes'!$G$6:$FB$50,MATCH($A$2,'2. Saisie des notes'!$A$6:$A$50,0),MATCH($A17,'2. Saisie des notes'!$G$3:$FB$3,0)+5),"")</f>
        <v>#VALUE!</v>
      </c>
      <c r="M17" s="359" t="e">
        <f t="array" ref="M17" ca="1">IF(H17&lt;&gt;"",INDEX('2. Saisie des notes'!$G$6:$FB$50,MATCH($A$2,'2. Saisie des notes'!$A$6:$A$50,0),MATCH($A17,'2. Saisie des notes'!$G$3:$FB$3,0)+6),"")</f>
        <v>#VALUE!</v>
      </c>
      <c r="N17" s="360" t="e">
        <f t="array" ref="N17" ca="1">IF(H17&lt;&gt;"",INDEX('2. Saisie des notes'!$G$6:$FB$50,MATCH($A$2,'2. Saisie des notes'!$A$6:$A$50,0),MATCH($A17,'2. Saisie des notes'!$G$3:$FB$3,0)+7),"")</f>
        <v>#VALUE!</v>
      </c>
      <c r="O17" s="361" t="e">
        <f t="array" ref="O17" ca="1">IF(H17&lt;&gt;"",INDEX('2. Saisie des notes'!$G$6:$FB$50,MATCH($A$2,'2. Saisie des notes'!$A$6:$A$50,0),MATCH(A17,'2. Saisie des notes'!$G$3:$FB$3,0)+8),"")</f>
        <v>#VALUE!</v>
      </c>
      <c r="P17" s="362"/>
      <c r="Q17" s="362"/>
      <c r="R17" s="362"/>
      <c r="S17" s="362"/>
      <c r="T17" s="362"/>
      <c r="U17" s="362"/>
      <c r="V17" s="362"/>
      <c r="W17" s="363"/>
      <c r="X17" s="264"/>
      <c r="Z17" s="40"/>
      <c r="AA17" s="350" t="str">
        <f t="shared" si="131"/>
        <v xml:space="preserve">E8-Parcours de professionnalisation </v>
      </c>
      <c r="AB17" s="350"/>
      <c r="AC17" s="350"/>
      <c r="AD17" s="351" t="str">
        <f t="array" ref="AD17">INDEX('2. Saisie des notes'!$G$5:$FB$50,MATCH("C00",'2. Saisie des notes'!$A$5:$A$50,0),MATCH(A17,'2. Saisie des notes'!$G$3:$FB$3,0)+7)</f>
        <v/>
      </c>
      <c r="AE17" s="351" t="e">
        <f t="shared" ca="1" si="132"/>
        <v>#VALUE!</v>
      </c>
      <c r="AF17" s="101"/>
    </row>
    <row r="18" ht="61.75" customHeight="1">
      <c r="A18" s="224" t="s">
        <v>554</v>
      </c>
      <c r="B18" s="225"/>
      <c r="D18" s="352" t="e">
        <f ca="1">IF(H18&lt;&gt;"",INDEX('2. Saisie des notes'!$G$6:$FB$50,MATCH($A$2,'2. Saisie des notes'!$A$6:$A$50,0),MATCH($A18,'2. Saisie des notes'!$G$3:$FB$3,0)),"")</f>
        <v>#VALUE!</v>
      </c>
      <c r="E18" s="353" t="e">
        <f t="array" ref="E18" ca="1">IF(H18&lt;&gt;"",INDEX('2. Saisie des notes'!$G$6:$FB$50,MATCH($A$2,'2. Saisie des notes'!$A$6:$A$50,0),MATCH($A18,'2. Saisie des notes'!$G$3:$FB$3,0)+1),"")</f>
        <v>#VALUE!</v>
      </c>
      <c r="F18" s="353" t="e">
        <f t="array" ref="F18" ca="1">IF(H18&lt;&gt;"",INDEX('2. Saisie des notes'!$G$6:$FB$50,MATCH($A$2,'2. Saisie des notes'!$A$6:$A$50,0),MATCH($A18,'2. Saisie des notes'!$G$3:$FB$3,0)+2),"")</f>
        <v>#VALUE!</v>
      </c>
      <c r="G18" s="354" t="e">
        <f t="array" ref="G18" ca="1">IF(H18&lt;&gt;"",INDEX('2. Saisie des notes'!$G$6:$FB$50,MATCH($A$2,'2. Saisie des notes'!$A$6:$A$50,0),MATCH($A18,'2. Saisie des notes'!$G$3:$FB$3,0)+3),"")</f>
        <v>#VALUE!</v>
      </c>
      <c r="H18" s="355" t="str">
        <f>IF(INDEX('BTS ET EPREUVES'!$A$1:$DK$21,MATCH($A18,'BTS ET EPREUVES'!$A$1:$A$21,0),MATCH('1. Informations administratives'!$S$4,'BTS ET EPREUVES'!$A$2:$DK$2,0))&lt;&gt;"",INDEX('BTS ET EPREUVES'!$A$1:$DK$21,MATCH($A18,'BTS ET EPREUVES'!$A$1:$A$21,0),MATCH('1. Informations administratives'!$S$4,'BTS ET EPREUVES'!$A$2:$DK$2,0)),"")</f>
        <v xml:space="preserve">EF1-Langue vivante étrangère B </v>
      </c>
      <c r="I18" s="356"/>
      <c r="J18" s="357"/>
      <c r="K18" s="358" t="e">
        <f t="array" ref="K18" ca="1">IF(H18&lt;&gt;"",INDEX('2. Saisie des notes'!$G$6:$FB$50,MATCH($A$2,'2. Saisie des notes'!$A$6:$A$50,0),MATCH($A18,'2. Saisie des notes'!$G$3:$FB$3,0)+4),"")</f>
        <v>#VALUE!</v>
      </c>
      <c r="L18" s="359" t="e">
        <f t="array" ref="L18" ca="1">IF(H18&lt;&gt;"",INDEX('2. Saisie des notes'!$G$6:$FB$50,MATCH($A$2,'2. Saisie des notes'!$A$6:$A$50,0),MATCH($A18,'2. Saisie des notes'!$G$3:$FB$3,0)+5),"")</f>
        <v>#VALUE!</v>
      </c>
      <c r="M18" s="359" t="e">
        <f t="array" ref="M18" ca="1">IF(H18&lt;&gt;"",INDEX('2. Saisie des notes'!$G$6:$FB$50,MATCH($A$2,'2. Saisie des notes'!$A$6:$A$50,0),MATCH($A18,'2. Saisie des notes'!$G$3:$FB$3,0)+6),"")</f>
        <v>#VALUE!</v>
      </c>
      <c r="N18" s="360" t="e">
        <f t="array" ref="N18" ca="1">IF(H18&lt;&gt;"",INDEX('2. Saisie des notes'!$G$6:$FB$50,MATCH($A$2,'2. Saisie des notes'!$A$6:$A$50,0),MATCH($A18,'2. Saisie des notes'!$G$3:$FB$3,0)+7),"")</f>
        <v>#VALUE!</v>
      </c>
      <c r="O18" s="361" t="e">
        <f t="array" ref="O18" ca="1">IF(H18&lt;&gt;"",INDEX('2. Saisie des notes'!$G$6:$FB$50,MATCH($A$2,'2. Saisie des notes'!$A$6:$A$50,0),MATCH(A18,'2. Saisie des notes'!$G$3:$FB$3,0)+8),"")</f>
        <v>#VALUE!</v>
      </c>
      <c r="P18" s="362"/>
      <c r="Q18" s="362"/>
      <c r="R18" s="362"/>
      <c r="S18" s="362"/>
      <c r="T18" s="362"/>
      <c r="U18" s="362"/>
      <c r="V18" s="362"/>
      <c r="W18" s="363"/>
      <c r="X18" s="264"/>
      <c r="Z18" s="40"/>
      <c r="AA18" s="350" t="str">
        <f t="shared" si="131"/>
        <v xml:space="preserve">EF1-Langue vivante étrangère B </v>
      </c>
      <c r="AB18" s="350"/>
      <c r="AC18" s="350"/>
      <c r="AD18" s="351" t="str">
        <f t="array" ref="AD18">INDEX('2. Saisie des notes'!$G$5:$FB$50,MATCH("C00",'2. Saisie des notes'!$A$5:$A$50,0),MATCH(A18,'2. Saisie des notes'!$G$3:$FB$3,0)+7)</f>
        <v/>
      </c>
      <c r="AE18" s="351" t="e">
        <f t="shared" ca="1" si="132"/>
        <v>#VALUE!</v>
      </c>
      <c r="AF18" s="101"/>
    </row>
    <row r="19" ht="61.75" customHeight="1">
      <c r="A19" s="224" t="s">
        <v>598</v>
      </c>
      <c r="B19" s="225"/>
      <c r="D19" s="352" t="e">
        <f ca="1">IF(H19&lt;&gt;"",INDEX('2. Saisie des notes'!$G$6:$FB$50,MATCH($A$2,'2. Saisie des notes'!$A$6:$A$50,0),MATCH($A19,'2. Saisie des notes'!$G$3:$FB$3,0)),"")</f>
        <v>#VALUE!</v>
      </c>
      <c r="E19" s="353" t="e">
        <f t="array" ref="E19" ca="1">IF(H19&lt;&gt;"",INDEX('2. Saisie des notes'!$G$6:$FB$50,MATCH($A$2,'2. Saisie des notes'!$A$6:$A$50,0),MATCH($A19,'2. Saisie des notes'!$G$3:$FB$3,0)+1),"")</f>
        <v>#VALUE!</v>
      </c>
      <c r="F19" s="353" t="e">
        <f t="array" ref="F19" ca="1">IF(H19&lt;&gt;"",INDEX('2. Saisie des notes'!$G$6:$FB$50,MATCH($A$2,'2. Saisie des notes'!$A$6:$A$50,0),MATCH($A19,'2. Saisie des notes'!$G$3:$FB$3,0)+2),"")</f>
        <v>#VALUE!</v>
      </c>
      <c r="G19" s="354" t="e">
        <f t="array" ref="G19" ca="1">IF(H19&lt;&gt;"",INDEX('2. Saisie des notes'!$G$6:$FB$50,MATCH($A$2,'2. Saisie des notes'!$A$6:$A$50,0),MATCH($A19,'2. Saisie des notes'!$G$3:$FB$3,0)+3),"")</f>
        <v>#VALUE!</v>
      </c>
      <c r="H19" s="355" t="str">
        <f>IF(INDEX('BTS ET EPREUVES'!$A$1:$DK$21,MATCH($A19,'BTS ET EPREUVES'!$A$1:$A$21,0),MATCH('1. Informations administratives'!$S$4,'BTS ET EPREUVES'!$A$2:$DK$2,0))&lt;&gt;"",INDEX('BTS ET EPREUVES'!$A$1:$DK$21,MATCH($A19,'BTS ET EPREUVES'!$A$1:$A$21,0),MATCH('1. Informations administratives'!$S$4,'BTS ET EPREUVES'!$A$2:$DK$2,0)),"")</f>
        <v xml:space="preserve">EF2-Module d'approfondissement</v>
      </c>
      <c r="I19" s="356"/>
      <c r="J19" s="357"/>
      <c r="K19" s="358" t="e">
        <f t="array" ref="K19" ca="1">IF(H19&lt;&gt;"",INDEX('2. Saisie des notes'!$G$6:$FB$50,MATCH($A$2,'2. Saisie des notes'!$A$6:$A$50,0),MATCH($A19,'2. Saisie des notes'!$G$3:$FB$3,0)+4),"")</f>
        <v>#VALUE!</v>
      </c>
      <c r="L19" s="359" t="e">
        <f t="array" ref="L19" ca="1">IF(H19&lt;&gt;"",INDEX('2. Saisie des notes'!$G$6:$FB$50,MATCH($A$2,'2. Saisie des notes'!$A$6:$A$50,0),MATCH($A19,'2. Saisie des notes'!$G$3:$FB$3,0)+5),"")</f>
        <v>#VALUE!</v>
      </c>
      <c r="M19" s="359" t="e">
        <f t="array" ref="M19" ca="1">IF(H19&lt;&gt;"",INDEX('2. Saisie des notes'!$G$6:$FB$50,MATCH($A$2,'2. Saisie des notes'!$A$6:$A$50,0),MATCH($A19,'2. Saisie des notes'!$G$3:$FB$3,0)+6),"")</f>
        <v>#VALUE!</v>
      </c>
      <c r="N19" s="360" t="e">
        <f t="array" ref="N19" ca="1">IF(H19&lt;&gt;"",INDEX('2. Saisie des notes'!$G$6:$FB$50,MATCH($A$2,'2. Saisie des notes'!$A$6:$A$50,0),MATCH($A19,'2. Saisie des notes'!$G$3:$FB$3,0)+7),"")</f>
        <v>#VALUE!</v>
      </c>
      <c r="O19" s="361" t="e">
        <f t="array" ref="O19" ca="1">IF(H19&lt;&gt;"",INDEX('2. Saisie des notes'!$G$6:$FB$50,MATCH($A$2,'2. Saisie des notes'!$A$6:$A$50,0),MATCH(A19,'2. Saisie des notes'!$G$3:$FB$3,0)+8),"")</f>
        <v>#VALUE!</v>
      </c>
      <c r="P19" s="362"/>
      <c r="Q19" s="362"/>
      <c r="R19" s="362"/>
      <c r="S19" s="362"/>
      <c r="T19" s="362"/>
      <c r="U19" s="362"/>
      <c r="V19" s="362"/>
      <c r="W19" s="363"/>
      <c r="X19" s="264"/>
      <c r="Z19" s="40"/>
      <c r="AA19" s="364" t="str">
        <f t="shared" si="131"/>
        <v xml:space="preserve">EF2-Module d'approfondissement</v>
      </c>
      <c r="AB19" s="364"/>
      <c r="AC19" s="364"/>
      <c r="AD19" s="365" t="str">
        <f t="array" ref="AD19">INDEX('2. Saisie des notes'!$G$5:$FB$50,MATCH("C00",'2. Saisie des notes'!$A$5:$A$50,0),MATCH(A19,'2. Saisie des notes'!$G$3:$FB$3,0)+7)</f>
        <v/>
      </c>
      <c r="AE19" s="365" t="e">
        <f t="shared" ca="1" si="132"/>
        <v>#VALUE!</v>
      </c>
      <c r="AF19" s="101"/>
    </row>
    <row r="20" ht="61.75" customHeight="1">
      <c r="A20" s="224" t="s">
        <v>626</v>
      </c>
      <c r="B20" s="225"/>
      <c r="D20" s="352" t="e">
        <f ca="1">IF(H20&lt;&gt;"",INDEX('2. Saisie des notes'!$G$6:$FB$50,MATCH($A$2,'2. Saisie des notes'!$A$6:$A$50,0),MATCH($A20,'2. Saisie des notes'!$G$3:$FB$3,0)),"")</f>
        <v>#VALUE!</v>
      </c>
      <c r="E20" s="353" t="e">
        <f t="array" ref="E20" ca="1">IF(H20&lt;&gt;"",INDEX('2. Saisie des notes'!$G$6:$FB$50,MATCH($A$2,'2. Saisie des notes'!$A$6:$A$50,0),MATCH($A20,'2. Saisie des notes'!$G$3:$FB$3,0)+1),"")</f>
        <v>#VALUE!</v>
      </c>
      <c r="F20" s="353" t="e">
        <f t="array" ref="F20" ca="1">IF(H20&lt;&gt;"",INDEX('2. Saisie des notes'!$G$6:$FB$50,MATCH($A$2,'2. Saisie des notes'!$A$6:$A$50,0),MATCH($A20,'2. Saisie des notes'!$G$3:$FB$3,0)+2),"")</f>
        <v>#VALUE!</v>
      </c>
      <c r="G20" s="354" t="e">
        <f t="array" ref="G20" ca="1">IF(H20&lt;&gt;"",INDEX('2. Saisie des notes'!$G$6:$FB$50,MATCH($A$2,'2. Saisie des notes'!$A$6:$A$50,0),MATCH($A20,'2. Saisie des notes'!$G$3:$FB$3,0)+3),"")</f>
        <v>#VALUE!</v>
      </c>
      <c r="H20" s="355" t="str">
        <f>IF(INDEX('BTS ET EPREUVES'!$A$1:$DK$21,MATCH($A20,'BTS ET EPREUVES'!$A$1:$A$21,0),MATCH('1. Informations administratives'!$S$4,'BTS ET EPREUVES'!$A$2:$DK$2,0))&lt;&gt;"",INDEX('BTS ET EPREUVES'!$A$1:$DK$21,MATCH($A20,'BTS ET EPREUVES'!$A$1:$A$21,0),MATCH('1. Informations administratives'!$S$4,'BTS ET EPREUVES'!$A$2:$DK$2,0)),"")</f>
        <v xml:space="preserve">EF3-Engagement étudiant</v>
      </c>
      <c r="I20" s="356"/>
      <c r="J20" s="357"/>
      <c r="K20" s="358" t="e">
        <f t="array" ref="K20" ca="1">IF(H20&lt;&gt;"",INDEX('2. Saisie des notes'!$G$6:$FB$50,MATCH($A$2,'2. Saisie des notes'!$A$6:$A$50,0),MATCH($A20,'2. Saisie des notes'!$G$3:$FB$3,0)+4),"")</f>
        <v>#VALUE!</v>
      </c>
      <c r="L20" s="359" t="e">
        <f t="array" ref="L20" ca="1">IF(H20&lt;&gt;"",INDEX('2. Saisie des notes'!$G$6:$FB$50,MATCH($A$2,'2. Saisie des notes'!$A$6:$A$50,0),MATCH($A20,'2. Saisie des notes'!$G$3:$FB$3,0)+5),"")</f>
        <v>#VALUE!</v>
      </c>
      <c r="M20" s="359" t="e">
        <f t="array" ref="M20" ca="1">IF(H20&lt;&gt;"",INDEX('2. Saisie des notes'!$G$6:$FB$50,MATCH($A$2,'2. Saisie des notes'!$A$6:$A$50,0),MATCH($A20,'2. Saisie des notes'!$G$3:$FB$3,0)+6),"")</f>
        <v>#VALUE!</v>
      </c>
      <c r="N20" s="360" t="e">
        <f t="array" ref="N20" ca="1">IF(H20&lt;&gt;"",INDEX('2. Saisie des notes'!$G$6:$FB$50,MATCH($A$2,'2. Saisie des notes'!$A$6:$A$50,0),MATCH($A20,'2. Saisie des notes'!$G$3:$FB$3,0)+7),"")</f>
        <v>#VALUE!</v>
      </c>
      <c r="O20" s="361" t="e">
        <f t="array" ref="O20" ca="1">IF(H20&lt;&gt;"",INDEX('2. Saisie des notes'!$G$6:$FB$50,MATCH($A$2,'2. Saisie des notes'!$A$6:$A$50,0),MATCH(A20,'2. Saisie des notes'!$G$3:$FB$3,0)+8),"")</f>
        <v>#VALUE!</v>
      </c>
      <c r="P20" s="362"/>
      <c r="Q20" s="362"/>
      <c r="R20" s="362"/>
      <c r="S20" s="362"/>
      <c r="T20" s="362"/>
      <c r="U20" s="362"/>
      <c r="V20" s="362"/>
      <c r="W20" s="363"/>
      <c r="X20" s="264"/>
      <c r="Z20" s="40"/>
      <c r="AA20" s="364" t="str">
        <f t="shared" si="131"/>
        <v xml:space="preserve">EF3-Engagement étudiant</v>
      </c>
      <c r="AB20" s="364"/>
      <c r="AC20" s="364"/>
      <c r="AD20" s="365" t="str">
        <f t="array" ref="AD20">INDEX('2. Saisie des notes'!$G$5:$FB$50,MATCH("C00",'2. Saisie des notes'!$A$5:$A$50,0),MATCH(A20,'2. Saisie des notes'!$G$3:$FB$3,0)+7)</f>
        <v/>
      </c>
      <c r="AE20" s="365" t="e">
        <f t="shared" ca="1" si="132"/>
        <v>#VALUE!</v>
      </c>
      <c r="AF20" s="101"/>
    </row>
    <row r="21" ht="61.75" customHeight="1">
      <c r="A21" s="224" t="s">
        <v>645</v>
      </c>
      <c r="B21" s="225"/>
      <c r="D21" s="352" t="str">
        <f ca="1">IF(H21&lt;&gt;"",INDEX('2. Saisie des notes'!$G$6:$FB$50,MATCH($A$2,'2. Saisie des notes'!$A$6:$A$50,0),MATCH($A21,'2. Saisie des notes'!$G$3:$FB$3,0)),"")</f>
        <v/>
      </c>
      <c r="E21" s="353" t="str">
        <f t="array" ref="E21">IF(H21&lt;&gt;"",INDEX('2. Saisie des notes'!$G$6:$FB$50,MATCH($A$2,'2. Saisie des notes'!$A$6:$A$50,0),MATCH($A21,'2. Saisie des notes'!$G$3:$FB$3,0)+1),"")</f>
        <v/>
      </c>
      <c r="F21" s="353" t="str">
        <f t="array" ref="F21">IF(H21&lt;&gt;"",INDEX('2. Saisie des notes'!$G$6:$FB$50,MATCH($A$2,'2. Saisie des notes'!$A$6:$A$50,0),MATCH($A21,'2. Saisie des notes'!$G$3:$FB$3,0)+2),"")</f>
        <v/>
      </c>
      <c r="G21" s="354" t="str">
        <f t="array" ref="G21">IF(H21&lt;&gt;"",INDEX('2. Saisie des notes'!$G$6:$FB$50,MATCH($A$2,'2. Saisie des notes'!$A$6:$A$50,0),MATCH($A21,'2. Saisie des notes'!$G$3:$FB$3,0)+3),"")</f>
        <v/>
      </c>
      <c r="H21" s="355" t="str">
        <f>IF(INDEX('BTS ET EPREUVES'!$A$1:$DK$21,MATCH($A21,'BTS ET EPREUVES'!$A$1:$A$21,0),MATCH('1. Informations administratives'!$S$4,'BTS ET EPREUVES'!$A$2:$DK$2,0))&lt;&gt;"",INDEX('BTS ET EPREUVES'!$A$1:$DK$21,MATCH($A21,'BTS ET EPREUVES'!$A$1:$A$21,0),MATCH('1. Informations administratives'!$S$4,'BTS ET EPREUVES'!$A$2:$DK$2,0)),"")</f>
        <v/>
      </c>
      <c r="I21" s="356"/>
      <c r="J21" s="357"/>
      <c r="K21" s="358" t="str">
        <f t="array" ref="K21">IF(H21&lt;&gt;"",INDEX('2. Saisie des notes'!$G$6:$FB$50,MATCH($A$2,'2. Saisie des notes'!$A$6:$A$50,0),MATCH($A21,'2. Saisie des notes'!$G$3:$FB$3,0)+4),"")</f>
        <v/>
      </c>
      <c r="L21" s="359" t="str">
        <f t="array" ref="L21">IF(H21&lt;&gt;"",INDEX('2. Saisie des notes'!$G$6:$FB$50,MATCH($A$2,'2. Saisie des notes'!$A$6:$A$50,0),MATCH($A21,'2. Saisie des notes'!$G$3:$FB$3,0)+5),"")</f>
        <v/>
      </c>
      <c r="M21" s="359" t="str">
        <f t="array" ref="M21">IF(H21&lt;&gt;"",INDEX('2. Saisie des notes'!$G$6:$FB$50,MATCH($A$2,'2. Saisie des notes'!$A$6:$A$50,0),MATCH($A21,'2. Saisie des notes'!$G$3:$FB$3,0)+6),"")</f>
        <v/>
      </c>
      <c r="N21" s="360" t="str">
        <f t="array" ref="N21">IF(H21&lt;&gt;"",INDEX('2. Saisie des notes'!$G$6:$FB$50,MATCH($A$2,'2. Saisie des notes'!$A$6:$A$50,0),MATCH($A21,'2. Saisie des notes'!$G$3:$FB$3,0)+7),"")</f>
        <v/>
      </c>
      <c r="O21" s="361" t="str">
        <f t="array" ref="O21">IF(H21&lt;&gt;"",INDEX('2. Saisie des notes'!$G$6:$FB$50,MATCH($A$2,'2. Saisie des notes'!$A$6:$A$50,0),MATCH(A21,'2. Saisie des notes'!$G$3:$FB$3,0)+8),"")</f>
        <v/>
      </c>
      <c r="P21" s="362"/>
      <c r="Q21" s="362"/>
      <c r="R21" s="362"/>
      <c r="S21" s="362"/>
      <c r="T21" s="362"/>
      <c r="U21" s="362"/>
      <c r="V21" s="362"/>
      <c r="W21" s="363"/>
      <c r="X21" s="264"/>
      <c r="Z21" s="40"/>
      <c r="AA21" s="364" t="str">
        <f t="shared" si="131"/>
        <v/>
      </c>
      <c r="AB21" s="364"/>
      <c r="AC21" s="364"/>
      <c r="AD21" s="365" t="str">
        <f t="array" ref="AD21">INDEX('2. Saisie des notes'!$G$5:$FB$50,MATCH("C00",'2. Saisie des notes'!$A$5:$A$50,0),MATCH(A21,'2. Saisie des notes'!$G$3:$FB$3,0)+7)</f>
        <v/>
      </c>
      <c r="AE21" s="365" t="str">
        <f t="shared" ca="1" si="132"/>
        <v/>
      </c>
      <c r="AF21" s="101"/>
    </row>
    <row r="22" ht="61.75" customHeight="1">
      <c r="A22" s="224" t="s">
        <v>654</v>
      </c>
      <c r="B22" s="225"/>
      <c r="D22" s="352" t="str">
        <f ca="1">IF(H22&lt;&gt;"",INDEX('2. Saisie des notes'!$G$6:$FB$50,MATCH($A$2,'2. Saisie des notes'!$A$6:$A$50,0),MATCH($A22,'2. Saisie des notes'!$G$3:$FB$3,0)),"")</f>
        <v/>
      </c>
      <c r="E22" s="353" t="str">
        <f t="array" ref="E22">IF(H22&lt;&gt;"",INDEX('2. Saisie des notes'!$G$6:$FB$50,MATCH($A$2,'2. Saisie des notes'!$A$6:$A$50,0),MATCH($A22,'2. Saisie des notes'!$G$3:$FB$3,0)+1),"")</f>
        <v/>
      </c>
      <c r="F22" s="353" t="str">
        <f t="array" ref="F22">IF(H22&lt;&gt;"",INDEX('2. Saisie des notes'!$G$6:$FB$50,MATCH($A$2,'2. Saisie des notes'!$A$6:$A$50,0),MATCH($A22,'2. Saisie des notes'!$G$3:$FB$3,0)+2),"")</f>
        <v/>
      </c>
      <c r="G22" s="354" t="str">
        <f t="array" ref="G22">IF(H22&lt;&gt;"",INDEX('2. Saisie des notes'!$G$6:$FB$50,MATCH($A$2,'2. Saisie des notes'!$A$6:$A$50,0),MATCH($A22,'2. Saisie des notes'!$G$3:$FB$3,0)+3),"")</f>
        <v/>
      </c>
      <c r="H22" s="355" t="str">
        <f>IF(INDEX('BTS ET EPREUVES'!$A$1:$DK$21,MATCH($A22,'BTS ET EPREUVES'!$A$1:$A$21,0),MATCH('1. Informations administratives'!$S$4,'BTS ET EPREUVES'!$A$2:$DK$2,0))&lt;&gt;"",INDEX('BTS ET EPREUVES'!$A$1:$DK$21,MATCH($A22,'BTS ET EPREUVES'!$A$1:$A$21,0),MATCH('1. Informations administratives'!$S$4,'BTS ET EPREUVES'!$A$2:$DK$2,0)),"")</f>
        <v/>
      </c>
      <c r="I22" s="356"/>
      <c r="J22" s="357"/>
      <c r="K22" s="358" t="str">
        <f t="array" ref="K22">IF(H22&lt;&gt;"",INDEX('2. Saisie des notes'!$G$6:$FB$50,MATCH($A$2,'2. Saisie des notes'!$A$6:$A$50,0),MATCH($A22,'2. Saisie des notes'!$G$3:$FB$3,0)+4),"")</f>
        <v/>
      </c>
      <c r="L22" s="359" t="str">
        <f t="array" ref="L22">IF(H22&lt;&gt;"",INDEX('2. Saisie des notes'!$G$6:$FB$50,MATCH($A$2,'2. Saisie des notes'!$A$6:$A$50,0),MATCH($A22,'2. Saisie des notes'!$G$3:$FB$3,0)+5),"")</f>
        <v/>
      </c>
      <c r="M22" s="359" t="str">
        <f t="array" ref="M22">IF(H22&lt;&gt;"",INDEX('2. Saisie des notes'!$G$6:$FB$50,MATCH($A$2,'2. Saisie des notes'!$A$6:$A$50,0),MATCH($A22,'2. Saisie des notes'!$G$3:$FB$3,0)+6),"")</f>
        <v/>
      </c>
      <c r="N22" s="360" t="str">
        <f t="array" ref="N22">IF(H22&lt;&gt;"",INDEX('2. Saisie des notes'!$G$6:$FB$50,MATCH($A$2,'2. Saisie des notes'!$A$6:$A$50,0),MATCH($A22,'2. Saisie des notes'!$G$3:$FB$3,0)+7),"")</f>
        <v/>
      </c>
      <c r="O22" s="361" t="str">
        <f t="array" ref="O22">IF(H22&lt;&gt;"",INDEX('2. Saisie des notes'!$G$6:$FB$50,MATCH($A$2,'2. Saisie des notes'!$A$6:$A$50,0),MATCH(A22,'2. Saisie des notes'!$G$3:$FB$3,0)+8),"")</f>
        <v/>
      </c>
      <c r="P22" s="362"/>
      <c r="Q22" s="362"/>
      <c r="R22" s="362"/>
      <c r="S22" s="362"/>
      <c r="T22" s="362"/>
      <c r="U22" s="362"/>
      <c r="V22" s="362"/>
      <c r="W22" s="363"/>
      <c r="X22" s="264"/>
      <c r="Z22" s="40"/>
      <c r="AA22" s="364" t="str">
        <f t="shared" si="131"/>
        <v/>
      </c>
      <c r="AB22" s="364"/>
      <c r="AC22" s="364"/>
      <c r="AD22" s="365" t="str">
        <f t="array" ref="AD22">INDEX('2. Saisie des notes'!$G$5:$FB$50,MATCH("C00",'2. Saisie des notes'!$A$5:$A$50,0),MATCH(A22,'2. Saisie des notes'!$G$3:$FB$3,0)+7)</f>
        <v/>
      </c>
      <c r="AE22" s="365" t="str">
        <f t="shared" ca="1" si="132"/>
        <v/>
      </c>
      <c r="AF22" s="101"/>
    </row>
    <row r="23" ht="61.75" customHeight="1">
      <c r="A23" s="224" t="s">
        <v>658</v>
      </c>
      <c r="B23" s="225"/>
      <c r="D23" s="352" t="str">
        <f ca="1">IF(H23&lt;&gt;"",INDEX('2. Saisie des notes'!$G$6:$FB$50,MATCH($A$2,'2. Saisie des notes'!$A$6:$A$50,0),MATCH($A23,'2. Saisie des notes'!$G$3:$FB$3,0)),"")</f>
        <v/>
      </c>
      <c r="E23" s="353" t="str">
        <f t="array" ref="E23">IF(H23&lt;&gt;"",INDEX('2. Saisie des notes'!$G$6:$FB$50,MATCH($A$2,'2. Saisie des notes'!$A$6:$A$50,0),MATCH($A23,'2. Saisie des notes'!$G$3:$FB$3,0)+1),"")</f>
        <v/>
      </c>
      <c r="F23" s="353" t="str">
        <f t="array" ref="F23">IF(H23&lt;&gt;"",INDEX('2. Saisie des notes'!$G$6:$FB$50,MATCH($A$2,'2. Saisie des notes'!$A$6:$A$50,0),MATCH($A23,'2. Saisie des notes'!$G$3:$FB$3,0)+2),"")</f>
        <v/>
      </c>
      <c r="G23" s="354" t="str">
        <f t="array" ref="G23">IF(H23&lt;&gt;"",INDEX('2. Saisie des notes'!$G$6:$FB$50,MATCH($A$2,'2. Saisie des notes'!$A$6:$A$50,0),MATCH($A23,'2. Saisie des notes'!$G$3:$FB$3,0)+3),"")</f>
        <v/>
      </c>
      <c r="H23" s="355" t="str">
        <f>IF(INDEX('BTS ET EPREUVES'!$A$1:$DK$21,MATCH($A23,'BTS ET EPREUVES'!$A$1:$A$21,0),MATCH('1. Informations administratives'!$S$4,'BTS ET EPREUVES'!$A$2:$DK$2,0))&lt;&gt;"",INDEX('BTS ET EPREUVES'!$A$1:$DK$21,MATCH($A23,'BTS ET EPREUVES'!$A$1:$A$21,0),MATCH('1. Informations administratives'!$S$4,'BTS ET EPREUVES'!$A$2:$DK$2,0)),"")</f>
        <v/>
      </c>
      <c r="I23" s="356"/>
      <c r="J23" s="357"/>
      <c r="K23" s="366" t="str">
        <f t="array" ref="K23">IF(H23&lt;&gt;"",INDEX('2. Saisie des notes'!$G$6:$FB$50,MATCH($A$2,'2. Saisie des notes'!$A$6:$A$50,0),MATCH($A23,'2. Saisie des notes'!$G$3:$FB$3,0)+4),"")</f>
        <v/>
      </c>
      <c r="L23" s="367" t="str">
        <f t="array" ref="L23">IF(H23&lt;&gt;"",INDEX('2. Saisie des notes'!$G$6:$FB$50,MATCH($A$2,'2. Saisie des notes'!$A$6:$A$50,0),MATCH($A23,'2. Saisie des notes'!$G$3:$FB$3,0)+5),"")</f>
        <v/>
      </c>
      <c r="M23" s="367" t="str">
        <f t="array" ref="M23">IF(H23&lt;&gt;"",INDEX('2. Saisie des notes'!$G$6:$FB$50,MATCH($A$2,'2. Saisie des notes'!$A$6:$A$50,0),MATCH($A23,'2. Saisie des notes'!$G$3:$FB$3,0)+6),"")</f>
        <v/>
      </c>
      <c r="N23" s="368" t="str">
        <f t="array" ref="N23">IF(H23&lt;&gt;"",INDEX('2. Saisie des notes'!$G$6:$FB$50,MATCH($A$2,'2. Saisie des notes'!$A$6:$A$50,0),MATCH($A23,'2. Saisie des notes'!$G$3:$FB$3,0)+7),"")</f>
        <v/>
      </c>
      <c r="O23" s="369" t="str">
        <f t="array" ref="O23">IF(H23&lt;&gt;"",INDEX('2. Saisie des notes'!$G$6:$FB$50,MATCH($A$2,'2. Saisie des notes'!$A$6:$A$50,0),MATCH(A23,'2. Saisie des notes'!$G$3:$FB$3,0)+8),"")</f>
        <v/>
      </c>
      <c r="P23" s="370"/>
      <c r="Q23" s="370"/>
      <c r="R23" s="370"/>
      <c r="S23" s="370"/>
      <c r="T23" s="370"/>
      <c r="U23" s="370"/>
      <c r="V23" s="370"/>
      <c r="W23" s="371"/>
      <c r="X23" s="264"/>
      <c r="Z23" s="40"/>
      <c r="AA23" s="364" t="str">
        <f t="shared" si="131"/>
        <v/>
      </c>
      <c r="AB23" s="364"/>
      <c r="AC23" s="364"/>
      <c r="AD23" s="365" t="str">
        <f t="array" ref="AD23">INDEX('2. Saisie des notes'!$G$5:$FB$50,MATCH("C00",'2. Saisie des notes'!$A$5:$A$50,0),MATCH(A23,'2. Saisie des notes'!$G$3:$FB$3,0)+7)</f>
        <v/>
      </c>
      <c r="AE23" s="365" t="str">
        <f t="shared" ca="1" si="132"/>
        <v/>
      </c>
      <c r="AF23" s="101"/>
    </row>
    <row r="24" ht="21" customHeight="1">
      <c r="A24" s="224" t="s">
        <v>794</v>
      </c>
      <c r="B24" s="225"/>
      <c r="G24" s="372" t="s">
        <v>795</v>
      </c>
      <c r="H24" s="247"/>
      <c r="I24" s="247"/>
      <c r="J24" s="247"/>
      <c r="K24" s="247"/>
      <c r="L24" s="247"/>
      <c r="M24" s="37" t="s">
        <v>796</v>
      </c>
      <c r="X24" s="264"/>
    </row>
    <row r="25" ht="36" customHeight="1">
      <c r="A25" s="230"/>
      <c r="B25" s="231"/>
      <c r="C25" s="230"/>
      <c r="D25" s="373" t="s">
        <v>797</v>
      </c>
      <c r="E25" s="374"/>
      <c r="F25" s="374"/>
      <c r="G25" s="374"/>
      <c r="H25" s="374"/>
      <c r="I25" s="375"/>
      <c r="J25" s="376" t="e">
        <f ca="1">IF(INDEX('2. Saisie des notes'!$D$6:$FB$50,MATCH($A$2,'2. Saisie des notes'!$A$6:$A$50,0),MATCH("PIX",'2. Saisie des notes'!$D$3:$FB$3,0))="OUI","X","")</f>
        <v>#VALUE!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6"/>
    </row>
    <row r="26" ht="6" customHeight="1">
      <c r="A26" s="230"/>
      <c r="B26" s="231"/>
      <c r="C26" s="230"/>
      <c r="D26" s="377"/>
      <c r="E26" s="377"/>
      <c r="F26" s="377"/>
      <c r="G26" s="378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6"/>
    </row>
    <row r="27" ht="36" customHeight="1">
      <c r="A27" s="230"/>
      <c r="B27" s="231"/>
      <c r="C27" s="230"/>
      <c r="D27" s="379" t="s">
        <v>798</v>
      </c>
      <c r="E27" s="380"/>
      <c r="F27" s="380"/>
      <c r="G27" s="380"/>
      <c r="H27" s="380"/>
      <c r="I27" s="380"/>
      <c r="J27" s="381"/>
      <c r="K27" s="382" t="s">
        <v>799</v>
      </c>
      <c r="L27" s="383"/>
      <c r="M27" s="383"/>
      <c r="N27" s="383"/>
      <c r="O27" s="384"/>
      <c r="P27" s="382" t="s">
        <v>690</v>
      </c>
      <c r="Q27" s="383"/>
      <c r="R27" s="383"/>
      <c r="S27" s="383"/>
      <c r="T27" s="385" t="s">
        <v>800</v>
      </c>
      <c r="U27" s="386"/>
      <c r="V27" s="386"/>
      <c r="W27" s="387"/>
      <c r="X27" s="246"/>
    </row>
    <row r="28" ht="21" customHeight="1">
      <c r="A28" s="230"/>
      <c r="B28" s="231"/>
      <c r="C28" s="230"/>
      <c r="D28" s="388" t="e">
        <f ca="1">INDEX('2. Saisie des notes'!$D$6:$FB$50,MATCH($A$2,'2. Saisie des notes'!$A$6:$A$50,0),MATCH("CC1",'2. Saisie des notes'!$D$3:$FB$3,0))</f>
        <v>#VALUE!</v>
      </c>
      <c r="E28" s="389"/>
      <c r="F28" s="389"/>
      <c r="G28" s="389"/>
      <c r="H28" s="389"/>
      <c r="I28" s="389"/>
      <c r="J28" s="390"/>
      <c r="K28" s="391" t="s">
        <v>801</v>
      </c>
      <c r="L28" s="392"/>
      <c r="M28" s="392"/>
      <c r="N28" s="393" t="s">
        <v>802</v>
      </c>
      <c r="O28" s="394"/>
      <c r="P28" s="395" t="s">
        <v>803</v>
      </c>
      <c r="Q28" s="396" t="s">
        <v>804</v>
      </c>
      <c r="R28" s="396" t="s">
        <v>805</v>
      </c>
      <c r="S28" s="397" t="s">
        <v>696</v>
      </c>
      <c r="T28" s="398"/>
      <c r="U28" s="399"/>
      <c r="V28" s="399"/>
      <c r="W28" s="400"/>
      <c r="X28" s="246"/>
    </row>
    <row r="29" ht="21" customHeight="1">
      <c r="A29" s="230"/>
      <c r="B29" s="231"/>
      <c r="C29" s="230"/>
      <c r="D29" s="401"/>
      <c r="E29" s="402"/>
      <c r="F29" s="402"/>
      <c r="G29" s="402"/>
      <c r="H29" s="402"/>
      <c r="I29" s="402"/>
      <c r="J29" s="403"/>
      <c r="K29" s="404" t="s">
        <v>663</v>
      </c>
      <c r="L29" s="405" t="s">
        <v>664</v>
      </c>
      <c r="M29" s="406" t="s">
        <v>806</v>
      </c>
      <c r="N29" s="407"/>
      <c r="O29" s="408"/>
      <c r="P29" s="409"/>
      <c r="Q29" s="410"/>
      <c r="R29" s="410"/>
      <c r="S29" s="411"/>
      <c r="T29" s="412"/>
      <c r="U29" s="413"/>
      <c r="V29" s="413"/>
      <c r="W29" s="414"/>
      <c r="X29" s="264"/>
    </row>
    <row r="30" ht="28.399999999999999" customHeight="1">
      <c r="A30" s="230"/>
      <c r="B30" s="231"/>
      <c r="C30" s="230"/>
      <c r="D30" s="401"/>
      <c r="E30" s="402"/>
      <c r="F30" s="402"/>
      <c r="G30" s="402"/>
      <c r="H30" s="402"/>
      <c r="I30" s="402"/>
      <c r="J30" s="403"/>
      <c r="K30" s="404"/>
      <c r="L30" s="405"/>
      <c r="M30" s="406"/>
      <c r="N30" s="415"/>
      <c r="O30" s="416"/>
      <c r="P30" s="417"/>
      <c r="Q30" s="418"/>
      <c r="R30" s="418"/>
      <c r="S30" s="419"/>
      <c r="T30" s="412"/>
      <c r="U30" s="413"/>
      <c r="V30" s="413"/>
      <c r="W30" s="414"/>
      <c r="X30" s="264"/>
    </row>
    <row r="31" ht="39.649999999999999" customHeight="1">
      <c r="A31" s="230"/>
      <c r="B31" s="231"/>
      <c r="C31" s="230"/>
      <c r="D31" s="401" t="e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>#VALUE!</v>
      </c>
      <c r="E31" s="402"/>
      <c r="F31" s="402"/>
      <c r="G31" s="402"/>
      <c r="H31" s="402"/>
      <c r="I31" s="402"/>
      <c r="J31" s="403"/>
      <c r="K31" s="420" t="e">
        <f>'2. Saisie des notes'!EF$46/'2. Saisie des notes'!$EI$46</f>
        <v>#DIV/0!</v>
      </c>
      <c r="L31" s="421" t="e">
        <f>'2. Saisie des notes'!EG$46/'2. Saisie des notes'!$EI$46</f>
        <v>#DIV/0!</v>
      </c>
      <c r="M31" s="421" t="e">
        <f>'2. Saisie des notes'!EH$46/'2. Saisie des notes'!$EI$46</f>
        <v>#DIV/0!</v>
      </c>
      <c r="N31" s="422">
        <f>'2. Saisie des notes'!EI46</f>
        <v>0</v>
      </c>
      <c r="O31" s="423"/>
      <c r="P31" s="424">
        <f>'1. Informations administratives'!K11</f>
        <v>2024</v>
      </c>
      <c r="Q31" s="425">
        <f>'1. Informations administratives'!L11</f>
        <v>0</v>
      </c>
      <c r="R31" s="425">
        <f>'1. Informations administratives'!M11</f>
        <v>0</v>
      </c>
      <c r="S31" s="426" t="str">
        <f>'1. Informations administratives'!N11</f>
        <v/>
      </c>
      <c r="T31" s="412"/>
      <c r="U31" s="413"/>
      <c r="V31" s="413"/>
      <c r="W31" s="414"/>
      <c r="X31" s="264"/>
    </row>
    <row r="32" ht="39.649999999999999" customHeight="1">
      <c r="A32" s="230"/>
      <c r="B32" s="231"/>
      <c r="C32" s="230"/>
      <c r="D32" s="401"/>
      <c r="E32" s="402"/>
      <c r="F32" s="402"/>
      <c r="G32" s="402"/>
      <c r="H32" s="402"/>
      <c r="I32" s="402"/>
      <c r="J32" s="403"/>
      <c r="K32" s="427"/>
      <c r="L32" s="421"/>
      <c r="M32" s="428"/>
      <c r="N32" s="429"/>
      <c r="O32" s="430"/>
      <c r="P32" s="424">
        <f>'1. Informations administratives'!K12</f>
        <v>2023</v>
      </c>
      <c r="Q32" s="425">
        <f>'1. Informations administratives'!L12</f>
        <v>0</v>
      </c>
      <c r="R32" s="425">
        <f>'1. Informations administratives'!M12</f>
        <v>0</v>
      </c>
      <c r="S32" s="426" t="str">
        <f>'1. Informations administratives'!N12</f>
        <v/>
      </c>
      <c r="T32" s="412"/>
      <c r="U32" s="413"/>
      <c r="V32" s="413"/>
      <c r="W32" s="414"/>
      <c r="X32" s="264"/>
    </row>
    <row r="33" ht="39.649999999999999" customHeight="1">
      <c r="A33" s="230"/>
      <c r="B33" s="231"/>
      <c r="C33" s="230"/>
      <c r="D33" s="431"/>
      <c r="E33" s="432"/>
      <c r="F33" s="432"/>
      <c r="G33" s="432"/>
      <c r="H33" s="432"/>
      <c r="I33" s="432"/>
      <c r="J33" s="433"/>
      <c r="K33" s="434"/>
      <c r="L33" s="435"/>
      <c r="M33" s="436"/>
      <c r="N33" s="437"/>
      <c r="O33" s="438"/>
      <c r="P33" s="439">
        <f>'1. Informations administratives'!K13</f>
        <v>2022</v>
      </c>
      <c r="Q33" s="440">
        <f>'1. Informations administratives'!L13</f>
        <v>0</v>
      </c>
      <c r="R33" s="440">
        <f>'1. Informations administratives'!M13</f>
        <v>0</v>
      </c>
      <c r="S33" s="441" t="str">
        <f>'1. Informations administratives'!N13</f>
        <v/>
      </c>
      <c r="T33" s="442"/>
      <c r="U33" s="443"/>
      <c r="V33" s="443"/>
      <c r="W33" s="444"/>
      <c r="X33" s="264"/>
    </row>
    <row r="34" ht="15" customHeight="1">
      <c r="A34" s="230"/>
      <c r="B34" s="231"/>
      <c r="C34" s="445"/>
      <c r="D34" s="446"/>
      <c r="E34" s="446"/>
      <c r="F34" s="446"/>
      <c r="G34" s="446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</row>
    <row r="35" ht="15.5">
      <c r="A35" s="230"/>
      <c r="B35" s="230"/>
      <c r="C35" s="230"/>
      <c r="D35" s="378"/>
      <c r="E35" s="378"/>
      <c r="F35" s="378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</row>
    <row r="36" ht="15" customHeight="1"/>
    <row r="37" ht="83.5" customHeight="1">
      <c r="B37" s="225"/>
      <c r="C37" s="226"/>
      <c r="D37" s="227"/>
      <c r="E37" s="227"/>
      <c r="F37" s="227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>
      <c r="B38" s="225"/>
      <c r="X38" s="264"/>
    </row>
    <row r="39">
      <c r="B39" s="225"/>
      <c r="X39" s="264"/>
    </row>
    <row r="40">
      <c r="B40" s="225"/>
      <c r="X40" s="264"/>
    </row>
    <row r="41">
      <c r="B41" s="225"/>
      <c r="X41" s="264"/>
    </row>
    <row r="42">
      <c r="B42" s="225"/>
      <c r="X42" s="264"/>
    </row>
    <row r="43">
      <c r="B43" s="225"/>
      <c r="X43" s="264"/>
    </row>
    <row r="44">
      <c r="B44" s="225"/>
      <c r="X44" s="264"/>
    </row>
    <row r="45">
      <c r="B45" s="225"/>
      <c r="X45" s="264"/>
    </row>
    <row r="46">
      <c r="B46" s="225"/>
      <c r="X46" s="264"/>
    </row>
    <row r="47">
      <c r="B47" s="225"/>
      <c r="X47" s="264"/>
    </row>
    <row r="48">
      <c r="B48" s="225"/>
      <c r="X48" s="264"/>
    </row>
    <row r="49">
      <c r="B49" s="225"/>
      <c r="X49" s="264"/>
    </row>
    <row r="50">
      <c r="B50" s="225"/>
      <c r="X50" s="264"/>
    </row>
    <row r="51">
      <c r="B51" s="225"/>
      <c r="X51" s="264"/>
    </row>
    <row r="52">
      <c r="B52" s="225"/>
      <c r="X52" s="264"/>
    </row>
    <row r="53">
      <c r="B53" s="225"/>
      <c r="X53" s="264"/>
    </row>
    <row r="54">
      <c r="B54" s="225"/>
      <c r="X54" s="264"/>
    </row>
    <row r="55">
      <c r="B55" s="225"/>
      <c r="X55" s="264"/>
    </row>
    <row r="56">
      <c r="B56" s="225"/>
      <c r="X56" s="264"/>
    </row>
    <row r="57">
      <c r="B57" s="225"/>
      <c r="X57" s="264"/>
    </row>
    <row r="58">
      <c r="B58" s="225"/>
      <c r="X58" s="264"/>
    </row>
    <row r="59">
      <c r="B59" s="225"/>
      <c r="X59" s="264"/>
    </row>
    <row r="60">
      <c r="B60" s="225"/>
      <c r="X60" s="264"/>
    </row>
    <row r="61">
      <c r="B61" s="225"/>
      <c r="X61" s="264"/>
    </row>
    <row r="62">
      <c r="B62" s="225"/>
      <c r="X62" s="264"/>
    </row>
    <row r="63">
      <c r="B63" s="225"/>
      <c r="X63" s="264"/>
    </row>
    <row r="64">
      <c r="B64" s="225"/>
      <c r="X64" s="264"/>
    </row>
    <row r="65">
      <c r="B65" s="225"/>
      <c r="X65" s="264"/>
    </row>
    <row r="66">
      <c r="B66" s="225"/>
      <c r="X66" s="264"/>
    </row>
    <row r="67">
      <c r="B67" s="225"/>
      <c r="X67" s="264"/>
    </row>
    <row r="68">
      <c r="B68" s="225"/>
      <c r="X68" s="264"/>
    </row>
    <row r="69">
      <c r="B69" s="225"/>
      <c r="X69" s="264"/>
    </row>
    <row r="70">
      <c r="B70" s="225"/>
      <c r="X70" s="264"/>
    </row>
    <row r="71">
      <c r="B71" s="225"/>
      <c r="X71" s="264"/>
    </row>
    <row r="72">
      <c r="B72" s="225"/>
      <c r="X72" s="264"/>
    </row>
    <row r="73">
      <c r="B73" s="225"/>
      <c r="X73" s="264"/>
    </row>
    <row r="74">
      <c r="B74" s="225"/>
      <c r="X74" s="264"/>
    </row>
    <row r="75">
      <c r="B75" s="225"/>
      <c r="X75" s="264"/>
    </row>
    <row r="76">
      <c r="B76" s="225"/>
      <c r="X76" s="264"/>
    </row>
    <row r="77">
      <c r="B77" s="225"/>
      <c r="X77" s="264"/>
    </row>
    <row r="78">
      <c r="B78" s="225"/>
      <c r="X78" s="264"/>
    </row>
    <row r="79">
      <c r="B79" s="225"/>
      <c r="X79" s="264"/>
    </row>
    <row r="80">
      <c r="B80" s="225"/>
      <c r="X80" s="264"/>
    </row>
    <row r="81">
      <c r="B81" s="225"/>
      <c r="X81" s="264"/>
    </row>
    <row r="82">
      <c r="B82" s="225"/>
      <c r="X82" s="264"/>
    </row>
    <row r="83">
      <c r="B83" s="225"/>
      <c r="X83" s="264"/>
    </row>
    <row r="84">
      <c r="B84" s="225"/>
      <c r="X84" s="264"/>
    </row>
    <row r="85">
      <c r="B85" s="225"/>
      <c r="X85" s="264"/>
    </row>
    <row r="86">
      <c r="B86" s="225"/>
      <c r="X86" s="264"/>
    </row>
    <row r="87">
      <c r="B87" s="225"/>
      <c r="X87" s="264"/>
    </row>
    <row r="88">
      <c r="B88" s="225"/>
      <c r="X88" s="264"/>
    </row>
    <row r="89">
      <c r="B89" s="225"/>
      <c r="X89" s="264"/>
    </row>
    <row r="90">
      <c r="B90" s="225"/>
      <c r="X90" s="264"/>
    </row>
    <row r="91">
      <c r="B91" s="225"/>
      <c r="X91" s="264"/>
    </row>
    <row r="92">
      <c r="B92" s="225"/>
      <c r="X92" s="264"/>
    </row>
    <row r="93">
      <c r="B93" s="225"/>
      <c r="X93" s="264"/>
    </row>
    <row r="94">
      <c r="B94" s="225"/>
      <c r="X94" s="264"/>
    </row>
    <row r="95">
      <c r="B95" s="225"/>
      <c r="X95" s="264"/>
    </row>
    <row r="96">
      <c r="B96" s="225"/>
      <c r="X96" s="264"/>
    </row>
    <row r="97">
      <c r="B97" s="225"/>
      <c r="X97" s="264"/>
    </row>
    <row r="98">
      <c r="B98" s="225"/>
      <c r="X98" s="264"/>
    </row>
    <row r="99">
      <c r="B99" s="225"/>
      <c r="X99" s="264"/>
    </row>
    <row r="100">
      <c r="B100" s="225"/>
      <c r="X100" s="264"/>
    </row>
    <row r="101" ht="14.5" customHeight="1">
      <c r="B101" s="225"/>
      <c r="R101" s="450"/>
      <c r="S101" s="450"/>
      <c r="T101" s="450"/>
      <c r="U101" s="450"/>
      <c r="V101" s="450"/>
      <c r="X101" s="264"/>
    </row>
    <row r="102" ht="14.5" customHeight="1">
      <c r="B102" s="225"/>
      <c r="R102" s="450"/>
      <c r="S102" s="450"/>
      <c r="T102" s="450"/>
      <c r="U102" s="450"/>
      <c r="V102" s="450"/>
      <c r="X102" s="264"/>
    </row>
    <row r="103" ht="14.5" customHeight="1">
      <c r="B103" s="225"/>
      <c r="R103" s="450"/>
      <c r="S103" s="450"/>
      <c r="T103" s="450"/>
      <c r="U103" s="450"/>
      <c r="V103" s="450"/>
      <c r="X103" s="264"/>
    </row>
    <row r="104" ht="14.5" customHeight="1">
      <c r="B104" s="225"/>
      <c r="R104" s="450"/>
      <c r="S104" s="450"/>
      <c r="T104" s="450"/>
      <c r="U104" s="450"/>
      <c r="V104" s="450"/>
      <c r="X104" s="264"/>
    </row>
    <row r="105" ht="14.5" customHeight="1">
      <c r="B105" s="225"/>
      <c r="R105" s="450"/>
      <c r="S105" s="450"/>
      <c r="T105" s="450"/>
      <c r="U105" s="450"/>
      <c r="V105" s="450"/>
      <c r="X105" s="264"/>
    </row>
    <row r="106" ht="64.5" customHeight="1">
      <c r="B106" s="225"/>
      <c r="R106" s="450"/>
      <c r="S106" s="450"/>
      <c r="T106" s="450"/>
      <c r="U106" s="450"/>
      <c r="V106" s="450"/>
      <c r="X106" s="264"/>
    </row>
    <row r="107" ht="14.5" customHeight="1">
      <c r="B107" s="225"/>
      <c r="R107" s="450"/>
      <c r="S107" s="450"/>
      <c r="T107" s="450"/>
      <c r="U107" s="450"/>
      <c r="V107" s="450"/>
      <c r="X107" s="264"/>
    </row>
    <row r="108" ht="14.5" customHeight="1">
      <c r="B108" s="225"/>
      <c r="F108" s="451" t="s">
        <v>807</v>
      </c>
      <c r="G108" s="452"/>
      <c r="H108" s="452"/>
      <c r="I108" s="452"/>
      <c r="J108" s="452"/>
      <c r="K108" s="452"/>
      <c r="L108" s="453"/>
      <c r="R108" s="450"/>
      <c r="S108" s="454" t="s">
        <v>808</v>
      </c>
      <c r="T108" s="454"/>
      <c r="U108" s="454"/>
      <c r="V108" s="454"/>
      <c r="W108" s="454"/>
      <c r="X108" s="264"/>
    </row>
    <row r="109" ht="14.5" customHeight="1">
      <c r="B109" s="225"/>
      <c r="F109" s="455"/>
      <c r="G109" s="456"/>
      <c r="H109" s="456"/>
      <c r="I109" s="456"/>
      <c r="J109" s="456"/>
      <c r="K109" s="456"/>
      <c r="L109" s="457"/>
      <c r="R109" s="450"/>
      <c r="S109" s="454"/>
      <c r="T109" s="454"/>
      <c r="U109" s="454"/>
      <c r="V109" s="454"/>
      <c r="W109" s="454"/>
      <c r="X109" s="264"/>
    </row>
    <row r="110" ht="14.5" customHeight="1">
      <c r="B110" s="225"/>
      <c r="F110" s="458"/>
      <c r="L110" s="459"/>
      <c r="R110" s="450"/>
      <c r="S110" s="454"/>
      <c r="T110" s="454"/>
      <c r="U110" s="454"/>
      <c r="V110" s="454"/>
      <c r="W110" s="454"/>
      <c r="X110" s="264"/>
    </row>
    <row r="111" ht="14.5" customHeight="1">
      <c r="B111" s="225"/>
      <c r="F111" s="458"/>
      <c r="L111" s="459"/>
      <c r="R111" s="450"/>
      <c r="S111" s="454"/>
      <c r="T111" s="454"/>
      <c r="U111" s="454"/>
      <c r="V111" s="454"/>
      <c r="W111" s="454"/>
      <c r="X111" s="264"/>
    </row>
    <row r="112" ht="98.5" customHeight="1">
      <c r="B112" s="225"/>
      <c r="F112" s="458"/>
      <c r="L112" s="459"/>
      <c r="S112" s="454"/>
      <c r="T112" s="454"/>
      <c r="U112" s="454"/>
      <c r="V112" s="454"/>
      <c r="W112" s="454"/>
      <c r="X112" s="264"/>
    </row>
    <row r="113">
      <c r="B113" s="225"/>
      <c r="F113" s="458"/>
      <c r="L113" s="459"/>
      <c r="S113" s="454"/>
      <c r="T113" s="454"/>
      <c r="U113" s="454"/>
      <c r="V113" s="454"/>
      <c r="W113" s="454"/>
      <c r="X113" s="264"/>
    </row>
    <row r="114">
      <c r="B114" s="225"/>
      <c r="F114" s="460"/>
      <c r="G114" s="461"/>
      <c r="H114" s="462"/>
      <c r="I114" s="462"/>
      <c r="J114" s="462"/>
      <c r="K114" s="462"/>
      <c r="L114" s="463"/>
      <c r="S114" s="454"/>
      <c r="T114" s="454"/>
      <c r="U114" s="454"/>
      <c r="V114" s="454"/>
      <c r="W114" s="454"/>
      <c r="X114" s="264"/>
    </row>
    <row r="115">
      <c r="B115" s="225"/>
      <c r="C115" s="464"/>
      <c r="D115" s="446"/>
      <c r="E115" s="446"/>
      <c r="F115" s="446"/>
      <c r="G115" s="446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48"/>
    </row>
  </sheetData>
  <sheetProtection algorithmName="SHA-512" hashValue="kHq6jvrO6JbRlXM4FVWBCrxF97VIK5Ff5obYOFK6cp+W8A5WxfSk1ulnE024VbLC/fj96L0GK1CrPZCV0E27MA==" saltValue="12osuTR3qQ/Bmw3eI/EPHA==" spinCount="100000" autoFilter="1" deleteColumns="1" deleteRows="1" formatCells="1" formatColumns="1" formatRows="1" insertColumns="1" insertHyperlinks="1" insertRows="1" objects="0" pivotTables="1" scenarios="0" selectLockedCells="1" selectUnlockedCells="0" sheet="1" sort="1"/>
  <mergeCells count="89">
    <mergeCell ref="S108:W114"/>
    <mergeCell ref="D31:J33"/>
    <mergeCell ref="K31:K33"/>
    <mergeCell ref="L31:L33"/>
    <mergeCell ref="M31:M33"/>
    <mergeCell ref="N31:O33"/>
    <mergeCell ref="F108:L109"/>
    <mergeCell ref="R28:R30"/>
    <mergeCell ref="S28:S30"/>
    <mergeCell ref="T28:W33"/>
    <mergeCell ref="K29:K30"/>
    <mergeCell ref="L29:L30"/>
    <mergeCell ref="M29:M30"/>
    <mergeCell ref="D25:I25"/>
    <mergeCell ref="D27:J27"/>
    <mergeCell ref="K27:O27"/>
    <mergeCell ref="P27:S27"/>
    <mergeCell ref="T27:W27"/>
    <mergeCell ref="D28:J30"/>
    <mergeCell ref="K28:M28"/>
    <mergeCell ref="N28:O30"/>
    <mergeCell ref="P28:P30"/>
    <mergeCell ref="Q28:Q30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P5:R5"/>
    <mergeCell ref="S5:U5"/>
    <mergeCell ref="D7:F7"/>
    <mergeCell ref="H7:J9"/>
    <mergeCell ref="K7:M7"/>
    <mergeCell ref="O7:W9"/>
    <mergeCell ref="G8:G9"/>
    <mergeCell ref="N8:N9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D2:E2"/>
    <mergeCell ref="F2:H2"/>
    <mergeCell ref="I2:I3"/>
    <mergeCell ref="J2:J3"/>
    <mergeCell ref="K2:N3"/>
    <mergeCell ref="O2:P3"/>
  </mergeCells>
  <printOptions headings="0" gridLines="0"/>
  <pageMargins left="0.40999999999999998" right="0.31496062992125984" top="0.28999999999999998" bottom="0" header="0.25" footer="0.21000000000000005"/>
  <pageSetup paperSize="9" scale="35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1" manualBreakCount="1">
    <brk id="35" man="1" max="16383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90065-00DF-4E76-9995-0017008900FD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D28</xm:sqref>
        </x14:conditionalFormatting>
      </x14:conditionalFormattings>
    </ext>
  </extLst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1156FBB6C0C4BA6E206BDB7BDF808" ma:contentTypeVersion="5" ma:contentTypeDescription="Crée un document." ma:contentTypeScope="" ma:versionID="e7b7a9630c24a8cce53251ec6a95be71">
  <xsd:schema xmlns:xsd="http://www.w3.org/2001/XMLSchema" xmlns:xs="http://www.w3.org/2001/XMLSchema" xmlns:p="http://schemas.microsoft.com/office/2006/metadata/properties" xmlns:ns3="d192cba8-b3ca-4f55-aefa-81834df7a35a" xmlns:ns4="a4af45fd-43ee-444b-aaa7-ef07a63d69bd" targetNamespace="http://schemas.microsoft.com/office/2006/metadata/properties" ma:root="true" ma:fieldsID="396dba4ab0d53ae0138b548f90def987" ns3:_="" ns4:_="">
    <xsd:import namespace="d192cba8-b3ca-4f55-aefa-81834df7a35a"/>
    <xsd:import namespace="a4af45fd-43ee-444b-aaa7-ef07a63d69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2cba8-b3ca-4f55-aefa-81834df7a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f45fd-43ee-444b-aaa7-ef07a63d69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34619F-F044-4959-BD34-B0CB9D5A0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E28F7-BDE5-4448-B499-DDE74CF86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2cba8-b3ca-4f55-aefa-81834df7a35a"/>
    <ds:schemaRef ds:uri="a4af45fd-43ee-444b-aaa7-ef07a63d6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97865B-78F6-4CFC-A360-69D127300327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d192cba8-b3ca-4f55-aefa-81834df7a35a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a4af45fd-43ee-444b-aaa7-ef07a63d69b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Sylvie COURTAY</cp:lastModifiedBy>
  <cp:revision>7</cp:revision>
  <dcterms:created xsi:type="dcterms:W3CDTF">2020-09-30T00:28:36Z</dcterms:created>
  <dcterms:modified xsi:type="dcterms:W3CDTF">2025-01-29T16:44:23Z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0x0101007B91156FBB6C0C4BA6E206BDB7BDF808</vt:lpwstr>
  </property>
</Properties>
</file>